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M29" i="1"/>
  <c r="BL29" i="1"/>
  <c r="BJ29" i="1"/>
  <c r="BK29" i="1" s="1"/>
  <c r="AU29" i="1" s="1"/>
  <c r="AW29" i="1" s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 s="1"/>
  <c r="W29" i="1"/>
  <c r="U29" i="1" s="1"/>
  <c r="V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U27" i="1" s="1"/>
  <c r="V27" i="1"/>
  <c r="N27" i="1"/>
  <c r="BM26" i="1"/>
  <c r="BL26" i="1"/>
  <c r="BJ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N26" i="1"/>
  <c r="BM25" i="1"/>
  <c r="BL25" i="1"/>
  <c r="BJ25" i="1"/>
  <c r="BK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W25" i="1"/>
  <c r="U25" i="1" s="1"/>
  <c r="V25" i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W24" i="1"/>
  <c r="V24" i="1"/>
  <c r="U24" i="1" s="1"/>
  <c r="N24" i="1"/>
  <c r="BM23" i="1"/>
  <c r="BL23" i="1"/>
  <c r="BJ23" i="1"/>
  <c r="BK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U23" i="1" s="1"/>
  <c r="N23" i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 s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U21" i="1" s="1"/>
  <c r="N21" i="1"/>
  <c r="BM20" i="1"/>
  <c r="BL20" i="1"/>
  <c r="BJ20" i="1"/>
  <c r="BK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N20" i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G19" i="1" s="1"/>
  <c r="W19" i="1"/>
  <c r="V19" i="1"/>
  <c r="N19" i="1"/>
  <c r="I19" i="1"/>
  <c r="Q25" i="1" l="1"/>
  <c r="AU25" i="1"/>
  <c r="AW25" i="1" s="1"/>
  <c r="U26" i="1"/>
  <c r="BK26" i="1"/>
  <c r="AU26" i="1" s="1"/>
  <c r="AW26" i="1" s="1"/>
  <c r="Q27" i="1"/>
  <c r="BK30" i="1"/>
  <c r="BK19" i="1"/>
  <c r="U20" i="1"/>
  <c r="U28" i="1"/>
  <c r="BK28" i="1"/>
  <c r="Q29" i="1"/>
  <c r="Y19" i="1"/>
  <c r="H19" i="1"/>
  <c r="AV19" i="1" s="1"/>
  <c r="L19" i="1"/>
  <c r="U19" i="1"/>
  <c r="AF19" i="1"/>
  <c r="L21" i="1"/>
  <c r="H21" i="1"/>
  <c r="AV21" i="1" s="1"/>
  <c r="G21" i="1"/>
  <c r="AF21" i="1"/>
  <c r="I21" i="1"/>
  <c r="G22" i="1"/>
  <c r="AF22" i="1"/>
  <c r="I22" i="1"/>
  <c r="L22" i="1"/>
  <c r="H22" i="1"/>
  <c r="AV22" i="1" s="1"/>
  <c r="AF23" i="1"/>
  <c r="I23" i="1"/>
  <c r="L23" i="1"/>
  <c r="H23" i="1"/>
  <c r="AV23" i="1" s="1"/>
  <c r="G23" i="1"/>
  <c r="I24" i="1"/>
  <c r="L24" i="1"/>
  <c r="H24" i="1"/>
  <c r="AV24" i="1" s="1"/>
  <c r="G24" i="1"/>
  <c r="AF24" i="1"/>
  <c r="I20" i="1"/>
  <c r="L20" i="1"/>
  <c r="H20" i="1"/>
  <c r="AV20" i="1" s="1"/>
  <c r="G20" i="1"/>
  <c r="AF20" i="1"/>
  <c r="L25" i="1"/>
  <c r="H25" i="1"/>
  <c r="AV25" i="1" s="1"/>
  <c r="AY25" i="1" s="1"/>
  <c r="G25" i="1"/>
  <c r="AF25" i="1"/>
  <c r="I25" i="1"/>
  <c r="Q26" i="1"/>
  <c r="I28" i="1"/>
  <c r="L28" i="1"/>
  <c r="H28" i="1"/>
  <c r="AV28" i="1" s="1"/>
  <c r="AY28" i="1" s="1"/>
  <c r="G28" i="1"/>
  <c r="AF28" i="1"/>
  <c r="L29" i="1"/>
  <c r="H29" i="1"/>
  <c r="AV29" i="1" s="1"/>
  <c r="AY29" i="1" s="1"/>
  <c r="G29" i="1"/>
  <c r="AF29" i="1"/>
  <c r="I29" i="1"/>
  <c r="AW30" i="1"/>
  <c r="AU30" i="1"/>
  <c r="Q30" i="1"/>
  <c r="Q20" i="1"/>
  <c r="AU20" i="1"/>
  <c r="AW20" i="1" s="1"/>
  <c r="AU21" i="1"/>
  <c r="AW21" i="1" s="1"/>
  <c r="Q21" i="1"/>
  <c r="AU22" i="1"/>
  <c r="AW22" i="1" s="1"/>
  <c r="Q22" i="1"/>
  <c r="Q23" i="1"/>
  <c r="AU23" i="1"/>
  <c r="AW23" i="1" s="1"/>
  <c r="Q24" i="1"/>
  <c r="AU24" i="1"/>
  <c r="AW24" i="1" s="1"/>
  <c r="AW19" i="1"/>
  <c r="Q19" i="1"/>
  <c r="AU19" i="1"/>
  <c r="G26" i="1"/>
  <c r="AF26" i="1"/>
  <c r="I26" i="1"/>
  <c r="L26" i="1"/>
  <c r="H26" i="1"/>
  <c r="AV26" i="1" s="1"/>
  <c r="AF27" i="1"/>
  <c r="I27" i="1"/>
  <c r="L27" i="1"/>
  <c r="H27" i="1"/>
  <c r="AV27" i="1" s="1"/>
  <c r="AY27" i="1" s="1"/>
  <c r="G27" i="1"/>
  <c r="R27" i="1" s="1"/>
  <c r="S27" i="1" s="1"/>
  <c r="Q28" i="1"/>
  <c r="AU28" i="1"/>
  <c r="AW28" i="1" s="1"/>
  <c r="R29" i="1"/>
  <c r="S29" i="1" s="1"/>
  <c r="Z29" i="1" s="1"/>
  <c r="G30" i="1"/>
  <c r="AF30" i="1"/>
  <c r="I30" i="1"/>
  <c r="L30" i="1"/>
  <c r="H30" i="1"/>
  <c r="AV30" i="1" s="1"/>
  <c r="AY30" i="1" s="1"/>
  <c r="R25" i="1"/>
  <c r="S25" i="1" s="1"/>
  <c r="AY26" i="1" l="1"/>
  <c r="AY20" i="1"/>
  <c r="Y30" i="1"/>
  <c r="Y27" i="1"/>
  <c r="O27" i="1"/>
  <c r="M27" i="1" s="1"/>
  <c r="P27" i="1" s="1"/>
  <c r="J27" i="1" s="1"/>
  <c r="K27" i="1" s="1"/>
  <c r="R19" i="1"/>
  <c r="S19" i="1" s="1"/>
  <c r="R30" i="1"/>
  <c r="S30" i="1" s="1"/>
  <c r="O30" i="1" s="1"/>
  <c r="M30" i="1" s="1"/>
  <c r="P30" i="1" s="1"/>
  <c r="J30" i="1" s="1"/>
  <c r="K30" i="1" s="1"/>
  <c r="O25" i="1"/>
  <c r="M25" i="1" s="1"/>
  <c r="P25" i="1" s="1"/>
  <c r="J25" i="1" s="1"/>
  <c r="K25" i="1" s="1"/>
  <c r="Y25" i="1"/>
  <c r="T25" i="1"/>
  <c r="X25" i="1" s="1"/>
  <c r="AA25" i="1"/>
  <c r="Y26" i="1"/>
  <c r="R23" i="1"/>
  <c r="S23" i="1" s="1"/>
  <c r="O29" i="1"/>
  <c r="M29" i="1" s="1"/>
  <c r="P29" i="1" s="1"/>
  <c r="J29" i="1" s="1"/>
  <c r="K29" i="1" s="1"/>
  <c r="Y29" i="1"/>
  <c r="Y28" i="1"/>
  <c r="Y20" i="1"/>
  <c r="Y24" i="1"/>
  <c r="Y23" i="1"/>
  <c r="O21" i="1"/>
  <c r="M21" i="1" s="1"/>
  <c r="P21" i="1" s="1"/>
  <c r="J21" i="1" s="1"/>
  <c r="K21" i="1" s="1"/>
  <c r="Y21" i="1"/>
  <c r="R28" i="1"/>
  <c r="S28" i="1" s="1"/>
  <c r="R21" i="1"/>
  <c r="S21" i="1" s="1"/>
  <c r="R20" i="1"/>
  <c r="S20" i="1" s="1"/>
  <c r="T27" i="1"/>
  <c r="X27" i="1" s="1"/>
  <c r="AA27" i="1"/>
  <c r="Z27" i="1"/>
  <c r="AY24" i="1"/>
  <c r="AY23" i="1"/>
  <c r="AY22" i="1"/>
  <c r="Y22" i="1"/>
  <c r="AY21" i="1"/>
  <c r="R24" i="1"/>
  <c r="S24" i="1" s="1"/>
  <c r="O24" i="1" s="1"/>
  <c r="M24" i="1" s="1"/>
  <c r="P24" i="1" s="1"/>
  <c r="J24" i="1" s="1"/>
  <c r="K24" i="1" s="1"/>
  <c r="T29" i="1"/>
  <c r="X29" i="1" s="1"/>
  <c r="AA29" i="1"/>
  <c r="AB29" i="1" s="1"/>
  <c r="R22" i="1"/>
  <c r="S22" i="1" s="1"/>
  <c r="O22" i="1" s="1"/>
  <c r="M22" i="1" s="1"/>
  <c r="P22" i="1" s="1"/>
  <c r="J22" i="1" s="1"/>
  <c r="K22" i="1" s="1"/>
  <c r="R26" i="1"/>
  <c r="S26" i="1" s="1"/>
  <c r="Z25" i="1"/>
  <c r="AY19" i="1"/>
  <c r="T20" i="1" l="1"/>
  <c r="X20" i="1" s="1"/>
  <c r="AA20" i="1"/>
  <c r="Z20" i="1"/>
  <c r="T28" i="1"/>
  <c r="X28" i="1" s="1"/>
  <c r="AA28" i="1"/>
  <c r="Z28" i="1"/>
  <c r="O28" i="1"/>
  <c r="M28" i="1" s="1"/>
  <c r="P28" i="1" s="1"/>
  <c r="J28" i="1" s="1"/>
  <c r="K28" i="1" s="1"/>
  <c r="AB25" i="1"/>
  <c r="AA26" i="1"/>
  <c r="T26" i="1"/>
  <c r="X26" i="1" s="1"/>
  <c r="Z26" i="1"/>
  <c r="O26" i="1"/>
  <c r="M26" i="1" s="1"/>
  <c r="P26" i="1" s="1"/>
  <c r="J26" i="1" s="1"/>
  <c r="K26" i="1" s="1"/>
  <c r="T24" i="1"/>
  <c r="X24" i="1" s="1"/>
  <c r="AA24" i="1"/>
  <c r="Z24" i="1"/>
  <c r="T23" i="1"/>
  <c r="X23" i="1" s="1"/>
  <c r="AA23" i="1"/>
  <c r="Z23" i="1"/>
  <c r="AA30" i="1"/>
  <c r="T30" i="1"/>
  <c r="X30" i="1" s="1"/>
  <c r="Z30" i="1"/>
  <c r="AA22" i="1"/>
  <c r="T22" i="1"/>
  <c r="X22" i="1" s="1"/>
  <c r="Z22" i="1"/>
  <c r="AB27" i="1"/>
  <c r="T21" i="1"/>
  <c r="X21" i="1" s="1"/>
  <c r="AA21" i="1"/>
  <c r="Z21" i="1"/>
  <c r="O23" i="1"/>
  <c r="M23" i="1" s="1"/>
  <c r="P23" i="1" s="1"/>
  <c r="J23" i="1" s="1"/>
  <c r="K23" i="1" s="1"/>
  <c r="O20" i="1"/>
  <c r="M20" i="1" s="1"/>
  <c r="P20" i="1" s="1"/>
  <c r="J20" i="1" s="1"/>
  <c r="K20" i="1" s="1"/>
  <c r="AA19" i="1"/>
  <c r="T19" i="1"/>
  <c r="X19" i="1" s="1"/>
  <c r="O19" i="1"/>
  <c r="M19" i="1" s="1"/>
  <c r="P19" i="1" s="1"/>
  <c r="J19" i="1" s="1"/>
  <c r="K19" i="1" s="1"/>
  <c r="Z19" i="1"/>
  <c r="AB30" i="1" l="1"/>
  <c r="AB20" i="1"/>
  <c r="AB21" i="1"/>
  <c r="AB19" i="1"/>
  <c r="AB22" i="1"/>
  <c r="AB24" i="1"/>
  <c r="AB23" i="1"/>
  <c r="AB26" i="1"/>
  <c r="AB28" i="1"/>
</calcChain>
</file>

<file path=xl/sharedStrings.xml><?xml version="1.0" encoding="utf-8"?>
<sst xmlns="http://schemas.openxmlformats.org/spreadsheetml/2006/main" count="643" uniqueCount="348">
  <si>
    <t>File opened</t>
  </si>
  <si>
    <t>2020-09-11 13:01:18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</si>
  <si>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</si>
  <si>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</si>
  <si>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</si>
  <si>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</si>
  <si>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</si>
  <si>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</si>
  <si>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</si>
  <si>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</si>
  <si>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</si>
  <si>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</si>
  <si>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</si>
  <si>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{"co2aspan2": "-0.0274214", "h2obspan2a": "0.0949969", "h2obspan2b": "0.102394", "h2oaspan1": "1.07388", "oxygen": "21", "flowazero": "0.27548", "h2obspan2": "0", "co2bzero": "0.94549", "co2bspanconc2": "298.9", "flowmeterzero": "0.986842", "h2oaspan2a": "0.0954223", "co2bspan2a": "0.194368", "tazero": "0.0398865", "tbzero": "0.120966", "chamberpressurezero": "2.6539", "ssb_ref": "35601.5", "co2aspanconc1": "993", "ssa_ref": "39980.7", "h2oaspanconc2": "0", "flowbzero": "0.30576", "h2obspan1": "1.07787", "h2obzero": "1.03183", "co2bspan2": "-0.0290863", "h2oaspan2": "0", "co2aspan2b": "0.187145", "h2obspanconc1": "19.41", "co2bspan1": "0.961123", "co2bspanconc1": "993", "h2oazero": "1.03102", "h2oaspanconc1": "19.41", "h2oaspan2b": "0.102472", "co2azero": "0.914258", "h2obspanconc2": "0", "co2bspan2b": "0.185713", "co2aspanconc2": "298.9", "co2aspan2a": "0.195868", "co2aspan1": "0.960839"}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</si>
  <si>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</si>
  <si>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</si>
  <si>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</si>
  <si>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</si>
  <si>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</si>
  <si>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</si>
  <si>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</si>
  <si>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</si>
  <si>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</si>
  <si>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13:01:18</t>
  </si>
  <si>
    <t>Stability Definition:	ΔH2O (Meas2): Slp&lt;0.1 Per=20	ΔCO2 (Meas2): Slp&lt;0.5 Per=20	F (FlrLS): Slp&lt;1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</si>
  <si>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</si>
  <si>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</si>
  <si>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</si>
  <si>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</si>
  <si>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</si>
  <si>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</si>
  <si>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</si>
  <si>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</si>
  <si>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</si>
  <si>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</si>
  <si>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</si>
  <si>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</si>
  <si>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</si>
  <si>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</si>
  <si>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</si>
  <si>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</si>
  <si>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</si>
  <si>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</si>
  <si>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</si>
  <si>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</si>
  <si>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</si>
  <si>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</si>
  <si>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</si>
  <si>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</si>
  <si>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</si>
  <si>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</si>
  <si>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</si>
  <si>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</si>
  <si>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</si>
  <si>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</si>
  <si>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</si>
  <si>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</si>
  <si>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</si>
  <si>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</si>
  <si>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</si>
  <si>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</si>
  <si>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</si>
  <si>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</si>
  <si>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</si>
  <si>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</si>
  <si>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</si>
  <si>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</si>
  <si>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</si>
  <si>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</si>
  <si>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</si>
  <si>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</si>
  <si>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</si>
  <si>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</si>
  <si>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</si>
  <si>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</si>
  <si>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</si>
  <si>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</si>
  <si>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</si>
  <si>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</si>
  <si>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</si>
  <si>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</si>
  <si>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</si>
  <si>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</si>
  <si>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</si>
  <si>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</si>
  <si>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</si>
  <si>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</si>
  <si>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</si>
  <si>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</si>
  <si>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</si>
  <si>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</si>
  <si>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</si>
  <si>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</si>
  <si>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</si>
  <si>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</si>
  <si>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</si>
  <si>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</si>
  <si>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</si>
  <si>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</si>
  <si>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</si>
  <si>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</si>
  <si>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</si>
  <si>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</si>
  <si>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</si>
  <si>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</si>
  <si>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</si>
  <si>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</si>
  <si>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</si>
  <si>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</si>
  <si>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</si>
  <si>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</si>
  <si>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</si>
  <si>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</si>
  <si>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</si>
  <si>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</si>
  <si>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</si>
  <si>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</si>
  <si>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</si>
  <si>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</si>
  <si>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</si>
  <si>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</si>
  <si>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</si>
  <si>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</si>
  <si>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</si>
  <si>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</si>
  <si>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</si>
  <si>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</si>
  <si>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</si>
  <si>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</si>
  <si>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</si>
  <si>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</si>
  <si>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</si>
  <si>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</si>
  <si>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</si>
  <si>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</si>
  <si>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</si>
  <si>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</si>
  <si>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</si>
  <si>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</si>
  <si>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</si>
  <si>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</si>
  <si>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</si>
  <si>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</si>
  <si>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</si>
  <si>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</si>
  <si>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</si>
  <si>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</si>
  <si>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</si>
  <si>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</si>
  <si>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</si>
  <si>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</si>
  <si>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</si>
  <si>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</si>
  <si>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</si>
  <si>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</si>
  <si>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</si>
  <si>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</si>
  <si>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</si>
  <si>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</si>
  <si>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</si>
  <si>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</si>
  <si>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</si>
  <si>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</si>
  <si>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</si>
  <si>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</si>
  <si>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</si>
  <si>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</si>
  <si>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</si>
  <si>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</si>
  <si>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</si>
  <si>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</si>
  <si>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</si>
  <si>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</si>
  <si>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</si>
  <si>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</si>
  <si>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</si>
  <si>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</si>
  <si>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</si>
  <si>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</si>
  <si>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</si>
  <si>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</si>
  <si>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</si>
  <si>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</si>
  <si>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</si>
  <si>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</si>
  <si>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</si>
  <si>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</si>
  <si>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</si>
  <si>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</si>
  <si>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</si>
  <si>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</si>
  <si>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</si>
  <si>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</si>
  <si>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</si>
  <si>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</si>
  <si>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</si>
  <si>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</si>
  <si>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</si>
  <si>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</si>
  <si>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</si>
  <si>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</si>
  <si>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</si>
  <si>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</si>
  <si>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</si>
  <si>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</si>
  <si>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</si>
  <si>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</si>
  <si>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</si>
  <si>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</si>
  <si>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</si>
  <si>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</si>
  <si>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</si>
  <si>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</si>
  <si>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</si>
  <si>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</si>
  <si>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</si>
  <si>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</si>
  <si>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</si>
  <si>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</si>
  <si>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</si>
  <si>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</si>
  <si>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</si>
  <si>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</si>
  <si>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</si>
  <si>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</si>
  <si>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</si>
  <si>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</si>
  <si>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</si>
  <si>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</si>
  <si>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</si>
  <si>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</si>
  <si>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</si>
  <si>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</si>
  <si>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</si>
  <si>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</si>
  <si>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</si>
  <si>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</si>
  <si>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</si>
  <si>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</si>
  <si>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</si>
  <si>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</si>
  <si>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</si>
  <si>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</si>
  <si>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</si>
  <si>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</si>
  <si>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</si>
  <si>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</si>
  <si>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</si>
  <si>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</si>
  <si>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</si>
  <si>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</si>
  <si>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</si>
  <si>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</si>
  <si>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</si>
  <si>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</si>
  <si>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</si>
  <si>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</si>
  <si>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</si>
  <si>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</si>
  <si>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</si>
  <si>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</si>
  <si>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</si>
  <si>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</si>
  <si>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</si>
  <si>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</si>
  <si>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</si>
  <si>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</si>
  <si>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</si>
  <si>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</si>
  <si>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</si>
  <si>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</si>
  <si>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</si>
  <si>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</si>
  <si>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</si>
  <si>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</si>
  <si>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</si>
  <si>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</si>
  <si>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</si>
  <si>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</si>
  <si>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</si>
  <si>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</si>
  <si>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</si>
  <si>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</si>
  <si>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</si>
  <si>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MPF-1862-20200911-11_10_28</t>
  </si>
  <si>
    <t>0: Broadleaf</t>
  </si>
  <si>
    <t>20200911 13:11:52</t>
  </si>
  <si>
    <t>13:11:52</t>
  </si>
  <si>
    <t>MPF-1865-20200911-13_11_28</t>
  </si>
  <si>
    <t>DARK-1866-20200911-13_11_30</t>
  </si>
  <si>
    <t>13:10:51</t>
  </si>
  <si>
    <t>1/3</t>
  </si>
  <si>
    <t>20200911 13:13:52</t>
  </si>
  <si>
    <t>13:13:52</t>
  </si>
  <si>
    <t>MPF-1867-20200911-13_13_28</t>
  </si>
  <si>
    <t>DARK-1868-20200911-13_13_30</t>
  </si>
  <si>
    <t>13:12:56</t>
  </si>
  <si>
    <t>20200911 13:15:53</t>
  </si>
  <si>
    <t>13:15:53</t>
  </si>
  <si>
    <t>MPF-1869-20200911-13_15_29</t>
  </si>
  <si>
    <t>DARK-1870-20200911-13_15_31</t>
  </si>
  <si>
    <t>13:14:47</t>
  </si>
  <si>
    <t>2/3</t>
  </si>
  <si>
    <t>20200911 13:17:53</t>
  </si>
  <si>
    <t>13:17:53</t>
  </si>
  <si>
    <t>MPF-1871-20200911-13_17_29</t>
  </si>
  <si>
    <t>DARK-1872-20200911-13_17_31</t>
  </si>
  <si>
    <t>13:16:49</t>
  </si>
  <si>
    <t>20200911 13:19:54</t>
  </si>
  <si>
    <t>13:19:54</t>
  </si>
  <si>
    <t>MPF-1873-20200911-13_19_30</t>
  </si>
  <si>
    <t>DARK-1874-20200911-13_19_32</t>
  </si>
  <si>
    <t>13:18:54</t>
  </si>
  <si>
    <t>20200911 13:21:54</t>
  </si>
  <si>
    <t>13:21:54</t>
  </si>
  <si>
    <t>MPF-1875-20200911-13_21_30</t>
  </si>
  <si>
    <t>DARK-1876-20200911-13_21_32</t>
  </si>
  <si>
    <t>13:20:57</t>
  </si>
  <si>
    <t>20200911 13:23:55</t>
  </si>
  <si>
    <t>13:23:55</t>
  </si>
  <si>
    <t>MPF-1877-20200911-13_23_31</t>
  </si>
  <si>
    <t>DARK-1878-20200911-13_23_33</t>
  </si>
  <si>
    <t>13:22:55</t>
  </si>
  <si>
    <t>20200911 13:25:55</t>
  </si>
  <si>
    <t>13:25:55</t>
  </si>
  <si>
    <t>MPF-1879-20200911-13_25_31</t>
  </si>
  <si>
    <t>DARK-1880-20200911-13_25_33</t>
  </si>
  <si>
    <t>13:24:52</t>
  </si>
  <si>
    <t>20200911 13:27:56</t>
  </si>
  <si>
    <t>13:27:56</t>
  </si>
  <si>
    <t>MPF-1881-20200911-13_27_32</t>
  </si>
  <si>
    <t>DARK-1882-20200911-13_27_34</t>
  </si>
  <si>
    <t>13:26:56</t>
  </si>
  <si>
    <t>20200911 13:29:56</t>
  </si>
  <si>
    <t>13:29:56</t>
  </si>
  <si>
    <t>MPF-1883-20200911-13_29_32</t>
  </si>
  <si>
    <t>DARK-1884-20200911-13_29_34</t>
  </si>
  <si>
    <t>13:28:59</t>
  </si>
  <si>
    <t>20200911 13:31:57</t>
  </si>
  <si>
    <t>13:31:57</t>
  </si>
  <si>
    <t>MPF-1885-20200911-13_31_33</t>
  </si>
  <si>
    <t>-</t>
  </si>
  <si>
    <t>13:30:53</t>
  </si>
  <si>
    <t>20200911 13:53:08</t>
  </si>
  <si>
    <t>13:53:08</t>
  </si>
  <si>
    <t>MPF-1886-20200911-13_52_44</t>
  </si>
  <si>
    <t>13:53:28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</si>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</sst>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347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1599847912</v>
      </c>
      <c r="C19">
        <v>259</v>
      </c>
      <c r="D19" t="s">
        <v>286</v>
      </c>
      <c r="E19" t="s">
        <v>287</v>
      </c>
      <c r="F19">
        <v>1599847912</v>
      </c>
      <c r="G19">
        <f t="shared" ref="G19:G30" si="0">BX19*AE19*(BT19-BU19)/(100*BN19*(1000-AE19*BT19))</f>
        <v>4.3152599153217499E-3</v>
      </c>
      <c r="H19">
        <f t="shared" ref="H19:H30" si="1">BX19*AE19*(BS19-BR19*(1000-AE19*BU19)/(1000-AE19*BT19))/(100*BN19)</f>
        <v>22.564170360772575</v>
      </c>
      <c r="I19">
        <f t="shared" ref="I19:I30" si="2">BR19 - IF(AE19&gt;1, H19*BN19*100/(AG19*CF19), 0)</f>
        <v>370.964</v>
      </c>
      <c r="J19">
        <f t="shared" ref="J19:J30" si="3">((P19-G19/2)*I19-H19)/(P19+G19/2)</f>
        <v>266.09603633780739</v>
      </c>
      <c r="K19">
        <f t="shared" ref="K19:K30" si="4">J19*(BY19+BZ19)/1000</f>
        <v>27.030365064183499</v>
      </c>
      <c r="L19">
        <f t="shared" ref="L19:L30" si="5">(BR19 - IF(AE19&gt;1, H19*BN19*100/(AG19*CF19), 0))*(BY19+BZ19)/1000</f>
        <v>37.682982744396</v>
      </c>
      <c r="M19">
        <f t="shared" ref="M19:M30" si="6">2/((1/O19-1/N19)+SIGN(O19)*SQRT((1/O19-1/N19)*(1/O19-1/N19) + 4*BO19/((BO19+1)*(BO19+1))*(2*1/O19*1/N19-1/N19*1/N19)))</f>
        <v>0.38793009415211704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2.9562798447462804</v>
      </c>
      <c r="O19">
        <f t="shared" ref="O19:O30" si="8">G19*(1000-(1000*0.61365*EXP(17.502*S19/(240.97+S19))/(BY19+BZ19)+BT19)/2)/(1000*0.61365*EXP(17.502*S19/(240.97+S19))/(BY19+BZ19)-BT19)</f>
        <v>0.36170652079201748</v>
      </c>
      <c r="P19">
        <f t="shared" ref="P19:P30" si="9">1/((BO19+1)/(M19/1.6)+1/(N19/1.37)) + BO19/((BO19+1)/(M19/1.6) + BO19/(N19/1.37))</f>
        <v>0.22827476899538596</v>
      </c>
      <c r="Q19">
        <f t="shared" ref="Q19:Q30" si="10">(BK19*BM19)</f>
        <v>209.71652938595619</v>
      </c>
      <c r="R19">
        <f t="shared" ref="R19:R30" si="11">(CA19+(Q19+2*0.95*0.0000000567*(((CA19+$B$9)+273)^4-(CA19+273)^4)-44100*G19)/(1.84*29.3*N19+8*0.95*0.0000000567*(CA19+273)^3))</f>
        <v>24.675207585782463</v>
      </c>
      <c r="S19">
        <f t="shared" ref="S19:S30" si="12">($C$9*CB19+$D$9*CC19+$E$9*R19)</f>
        <v>23.8277</v>
      </c>
      <c r="T19">
        <f t="shared" ref="T19:T30" si="13">0.61365*EXP(17.502*S19/(240.97+S19))</f>
        <v>2.9641162407638184</v>
      </c>
      <c r="U19">
        <f t="shared" ref="U19:U30" si="14">(V19/W19*100)</f>
        <v>57.482779513590465</v>
      </c>
      <c r="V19">
        <f t="shared" ref="V19:V30" si="15">BT19*(BY19+BZ19)/1000</f>
        <v>1.7805261153158998</v>
      </c>
      <c r="W19">
        <f t="shared" ref="W19:W30" si="16">0.61365*EXP(17.502*CA19/(240.97+CA19))</f>
        <v>3.097494815634195</v>
      </c>
      <c r="X19">
        <f t="shared" ref="X19:X30" si="17">(T19-BT19*(BY19+BZ19)/1000)</f>
        <v>1.1835901254479186</v>
      </c>
      <c r="Y19">
        <f t="shared" ref="Y19:Y30" si="18">(-G19*44100)</f>
        <v>-190.30296226568916</v>
      </c>
      <c r="Z19">
        <f t="shared" ref="Z19:Z30" si="19">2*29.3*N19*0.92*(CA19-S19)</f>
        <v>116.95228010683353</v>
      </c>
      <c r="AA19">
        <f t="shared" ref="AA19:AA30" si="20">2*0.95*0.0000000567*(((CA19+$B$9)+273)^4-(S19+273)^4)</f>
        <v>8.3003759371160406</v>
      </c>
      <c r="AB19">
        <f t="shared" ref="AB19:AB30" si="21">Q19+AA19+Y19+Z19</f>
        <v>144.6662231642166</v>
      </c>
      <c r="AC19">
        <v>41</v>
      </c>
      <c r="AD19">
        <v>8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54125.967866453488</v>
      </c>
      <c r="AH19" t="s">
        <v>284</v>
      </c>
      <c r="AI19">
        <v>10196.299999999999</v>
      </c>
      <c r="AJ19">
        <v>627.30653846153803</v>
      </c>
      <c r="AK19">
        <v>3081.57</v>
      </c>
      <c r="AL19">
        <f t="shared" ref="AL19:AL30" si="25">AK19-AJ19</f>
        <v>2454.2634615384623</v>
      </c>
      <c r="AM19">
        <f t="shared" ref="AM19:AM30" si="26">AL19/AK19</f>
        <v>0.79643281234515595</v>
      </c>
      <c r="AN19">
        <v>-1.5660879199897699</v>
      </c>
      <c r="AO19" t="s">
        <v>288</v>
      </c>
      <c r="AP19">
        <v>10197.200000000001</v>
      </c>
      <c r="AQ19">
        <v>831.71803999999997</v>
      </c>
      <c r="AR19">
        <v>1201.1099999999999</v>
      </c>
      <c r="AS19">
        <f t="shared" ref="AS19:AS30" si="27">1-AQ19/AR19</f>
        <v>0.30754215683825792</v>
      </c>
      <c r="AT19">
        <v>0.5</v>
      </c>
      <c r="AU19">
        <f t="shared" ref="AU19:AU30" si="28">BK19</f>
        <v>1093.1118001482216</v>
      </c>
      <c r="AV19">
        <f t="shared" ref="AV19:AV30" si="29">H19</f>
        <v>22.564170360772575</v>
      </c>
      <c r="AW19">
        <f t="shared" ref="AW19:AW30" si="30">AS19*AT19*AU19</f>
        <v>168.08898034146742</v>
      </c>
      <c r="AX19">
        <f t="shared" ref="AX19:AX30" si="31">BC19/AR19</f>
        <v>0.5148071367318563</v>
      </c>
      <c r="AY19">
        <f t="shared" ref="AY19:AY30" si="32">(AV19-AN19)/AU19</f>
        <v>2.2074831025966767E-2</v>
      </c>
      <c r="AZ19">
        <f t="shared" ref="AZ19:AZ30" si="33">(AK19-AR19)/AR19</f>
        <v>1.5656018183180562</v>
      </c>
      <c r="BA19" t="s">
        <v>289</v>
      </c>
      <c r="BB19">
        <v>582.77</v>
      </c>
      <c r="BC19">
        <f t="shared" ref="BC19:BC30" si="34">AR19-BB19</f>
        <v>618.33999999999992</v>
      </c>
      <c r="BD19">
        <f t="shared" ref="BD19:BD30" si="35">(AR19-AQ19)/(AR19-BB19)</f>
        <v>0.59739295533201797</v>
      </c>
      <c r="BE19">
        <f t="shared" ref="BE19:BE30" si="36">(AK19-AR19)/(AK19-BB19)</f>
        <v>0.75254522170641913</v>
      </c>
      <c r="BF19">
        <f t="shared" ref="BF19:BF30" si="37">(AR19-AQ19)/(AR19-AJ19)</f>
        <v>0.643760424535605</v>
      </c>
      <c r="BG19">
        <f t="shared" ref="BG19:BG30" si="38">(AK19-AR19)/(AK19-AJ19)</f>
        <v>0.76620135917324395</v>
      </c>
      <c r="BH19">
        <f t="shared" ref="BH19:BH30" si="39">(BD19*BB19/AQ19)</f>
        <v>0.41858259149800348</v>
      </c>
      <c r="BI19">
        <f t="shared" ref="BI19:BI30" si="40">(1-BH19)</f>
        <v>0.58141740850199652</v>
      </c>
      <c r="BJ19">
        <f t="shared" ref="BJ19:BJ30" si="41">$B$13*CG19+$C$13*CH19+$F$13*CI19*(1-CL19)</f>
        <v>1299.8900000000001</v>
      </c>
      <c r="BK19">
        <f t="shared" ref="BK19:BK30" si="42">BJ19*BL19</f>
        <v>1093.1118001482216</v>
      </c>
      <c r="BL19">
        <f t="shared" ref="BL19:BL30" si="43">($B$13*$D$11+$C$13*$D$11+$F$13*((CV19+CN19)/MAX(CV19+CN19+CW19, 0.1)*$I$11+CW19/MAX(CV19+CN19+CW19, 0.1)*$J$11))/($B$13+$C$13+$F$13)</f>
        <v>0.84092638619284832</v>
      </c>
      <c r="BM19">
        <f t="shared" ref="BM19:BM30" si="44">($B$13*$K$11+$C$13*$K$11+$F$13*((CV19+CN19)/MAX(CV19+CN19+CW19, 0.1)*$P$11+CW19/MAX(CV19+CN19+CW19, 0.1)*$Q$11))/($B$13+$C$13+$F$13)</f>
        <v>0.19185277238569692</v>
      </c>
      <c r="BN19">
        <v>6</v>
      </c>
      <c r="BO19">
        <v>0.5</v>
      </c>
      <c r="BP19" t="s">
        <v>285</v>
      </c>
      <c r="BQ19">
        <v>1599847912</v>
      </c>
      <c r="BR19">
        <v>370.964</v>
      </c>
      <c r="BS19">
        <v>399.96</v>
      </c>
      <c r="BT19">
        <v>17.528099999999998</v>
      </c>
      <c r="BU19">
        <v>12.440899999999999</v>
      </c>
      <c r="BV19">
        <v>369.928</v>
      </c>
      <c r="BW19">
        <v>17.6282</v>
      </c>
      <c r="BX19">
        <v>500.03399999999999</v>
      </c>
      <c r="BY19">
        <v>101.48099999999999</v>
      </c>
      <c r="BZ19">
        <v>0.10023899999999999</v>
      </c>
      <c r="CA19">
        <v>24.561499999999999</v>
      </c>
      <c r="CB19">
        <v>23.8277</v>
      </c>
      <c r="CC19">
        <v>999.9</v>
      </c>
      <c r="CD19">
        <v>0</v>
      </c>
      <c r="CE19">
        <v>0</v>
      </c>
      <c r="CF19">
        <v>10005</v>
      </c>
      <c r="CG19">
        <v>0</v>
      </c>
      <c r="CH19">
        <v>1.5289399999999999E-3</v>
      </c>
      <c r="CI19">
        <v>1299.8900000000001</v>
      </c>
      <c r="CJ19">
        <v>0.96900299999999995</v>
      </c>
      <c r="CK19">
        <v>3.0997199999999999E-2</v>
      </c>
      <c r="CL19">
        <v>0</v>
      </c>
      <c r="CM19">
        <v>830.59299999999996</v>
      </c>
      <c r="CN19">
        <v>4.9998399999999998</v>
      </c>
      <c r="CO19">
        <v>10779.8</v>
      </c>
      <c r="CP19">
        <v>12114.6</v>
      </c>
      <c r="CQ19">
        <v>39.311999999999998</v>
      </c>
      <c r="CR19">
        <v>41.625</v>
      </c>
      <c r="CS19">
        <v>40.375</v>
      </c>
      <c r="CT19">
        <v>41</v>
      </c>
      <c r="CU19">
        <v>40.561999999999998</v>
      </c>
      <c r="CV19">
        <v>1254.75</v>
      </c>
      <c r="CW19">
        <v>40.14</v>
      </c>
      <c r="CX19">
        <v>0</v>
      </c>
      <c r="CY19">
        <v>258.200000047684</v>
      </c>
      <c r="CZ19">
        <v>0</v>
      </c>
      <c r="DA19">
        <v>831.71803999999997</v>
      </c>
      <c r="DB19">
        <v>-8.2768461517101404</v>
      </c>
      <c r="DC19">
        <v>-105.930769031737</v>
      </c>
      <c r="DD19">
        <v>10792.664000000001</v>
      </c>
      <c r="DE19">
        <v>15</v>
      </c>
      <c r="DF19">
        <v>1599847851</v>
      </c>
      <c r="DG19" t="s">
        <v>290</v>
      </c>
      <c r="DH19">
        <v>1599847846</v>
      </c>
      <c r="DI19">
        <v>1599847851</v>
      </c>
      <c r="DJ19">
        <v>44</v>
      </c>
      <c r="DK19">
        <v>2.9000000000000001E-2</v>
      </c>
      <c r="DL19">
        <v>-8.0000000000000002E-3</v>
      </c>
      <c r="DM19">
        <v>1.0349999999999999</v>
      </c>
      <c r="DN19">
        <v>-0.1</v>
      </c>
      <c r="DO19">
        <v>400</v>
      </c>
      <c r="DP19">
        <v>12</v>
      </c>
      <c r="DQ19">
        <v>0.11</v>
      </c>
      <c r="DR19">
        <v>0.02</v>
      </c>
      <c r="DS19">
        <v>-29.056397560975601</v>
      </c>
      <c r="DT19">
        <v>0.10442299651562301</v>
      </c>
      <c r="DU19">
        <v>3.9522025275231597E-2</v>
      </c>
      <c r="DV19">
        <v>1</v>
      </c>
      <c r="DW19">
        <v>832.14022857142902</v>
      </c>
      <c r="DX19">
        <v>-8.4818630136970103</v>
      </c>
      <c r="DY19">
        <v>0.87982810287705604</v>
      </c>
      <c r="DZ19">
        <v>0</v>
      </c>
      <c r="EA19">
        <v>5.1308682926829299</v>
      </c>
      <c r="EB19">
        <v>-0.26121449477351499</v>
      </c>
      <c r="EC19">
        <v>2.5770162449911399E-2</v>
      </c>
      <c r="ED19">
        <v>0</v>
      </c>
      <c r="EE19">
        <v>1</v>
      </c>
      <c r="EF19">
        <v>3</v>
      </c>
      <c r="EG19" t="s">
        <v>291</v>
      </c>
      <c r="EH19">
        <v>100</v>
      </c>
      <c r="EI19">
        <v>100</v>
      </c>
      <c r="EJ19">
        <v>1.036</v>
      </c>
      <c r="EK19">
        <v>-0.10009999999999999</v>
      </c>
      <c r="EL19">
        <v>1.03545000000003</v>
      </c>
      <c r="EM19">
        <v>0</v>
      </c>
      <c r="EN19">
        <v>0</v>
      </c>
      <c r="EO19">
        <v>0</v>
      </c>
      <c r="EP19">
        <v>-0.10002999999999999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1.1000000000000001</v>
      </c>
      <c r="EY19">
        <v>1</v>
      </c>
      <c r="EZ19">
        <v>2</v>
      </c>
      <c r="FA19">
        <v>448.72699999999998</v>
      </c>
      <c r="FB19">
        <v>490.125</v>
      </c>
      <c r="FC19">
        <v>22.640499999999999</v>
      </c>
      <c r="FD19">
        <v>26.500399999999999</v>
      </c>
      <c r="FE19">
        <v>30.000299999999999</v>
      </c>
      <c r="FF19">
        <v>26.468699999999998</v>
      </c>
      <c r="FG19">
        <v>26.435099999999998</v>
      </c>
      <c r="FH19">
        <v>21.1999</v>
      </c>
      <c r="FI19">
        <v>-30</v>
      </c>
      <c r="FJ19">
        <v>-30</v>
      </c>
      <c r="FK19">
        <v>22.64</v>
      </c>
      <c r="FL19">
        <v>400</v>
      </c>
      <c r="FM19">
        <v>10.1441</v>
      </c>
      <c r="FN19">
        <v>102.291</v>
      </c>
      <c r="FO19">
        <v>102.148</v>
      </c>
    </row>
    <row r="20" spans="1:171" x14ac:dyDescent="0.35">
      <c r="A20">
        <v>3</v>
      </c>
      <c r="B20">
        <v>1599848032.5999999</v>
      </c>
      <c r="C20">
        <v>379.59999990463302</v>
      </c>
      <c r="D20" t="s">
        <v>292</v>
      </c>
      <c r="E20" t="s">
        <v>293</v>
      </c>
      <c r="F20">
        <v>1599848032.5999999</v>
      </c>
      <c r="G20">
        <f t="shared" si="0"/>
        <v>3.9215455780973081E-3</v>
      </c>
      <c r="H20">
        <f t="shared" si="1"/>
        <v>22.098376760430778</v>
      </c>
      <c r="I20">
        <f t="shared" si="2"/>
        <v>371.77</v>
      </c>
      <c r="J20">
        <f t="shared" si="3"/>
        <v>254.73197959530245</v>
      </c>
      <c r="K20">
        <f t="shared" si="4"/>
        <v>25.875212403479832</v>
      </c>
      <c r="L20">
        <f t="shared" si="5"/>
        <v>37.763722209219992</v>
      </c>
      <c r="M20">
        <f t="shared" si="6"/>
        <v>0.33608315738921724</v>
      </c>
      <c r="N20">
        <f t="shared" si="7"/>
        <v>2.9539154278814865</v>
      </c>
      <c r="O20">
        <f t="shared" si="8"/>
        <v>0.3161932247713693</v>
      </c>
      <c r="P20">
        <f t="shared" si="9"/>
        <v>0.19930963214899106</v>
      </c>
      <c r="Q20">
        <f t="shared" si="10"/>
        <v>177.77344283739765</v>
      </c>
      <c r="R20">
        <f t="shared" si="11"/>
        <v>24.573030586963</v>
      </c>
      <c r="S20">
        <f t="shared" si="12"/>
        <v>23.8185</v>
      </c>
      <c r="T20">
        <f t="shared" si="13"/>
        <v>2.962476405476687</v>
      </c>
      <c r="U20">
        <f t="shared" si="14"/>
        <v>55.965139233745255</v>
      </c>
      <c r="V20">
        <f t="shared" si="15"/>
        <v>1.7317760196581999</v>
      </c>
      <c r="W20">
        <f t="shared" si="16"/>
        <v>3.0943834740144673</v>
      </c>
      <c r="X20">
        <f t="shared" si="17"/>
        <v>1.2307003858184871</v>
      </c>
      <c r="Y20">
        <f t="shared" si="18"/>
        <v>-172.94015999409129</v>
      </c>
      <c r="Z20">
        <f t="shared" si="19"/>
        <v>115.64843098351869</v>
      </c>
      <c r="AA20">
        <f t="shared" si="20"/>
        <v>8.2133304025854574</v>
      </c>
      <c r="AB20">
        <f t="shared" si="21"/>
        <v>128.69504422941051</v>
      </c>
      <c r="AC20">
        <v>40</v>
      </c>
      <c r="AD20">
        <v>8</v>
      </c>
      <c r="AE20">
        <f t="shared" si="22"/>
        <v>1</v>
      </c>
      <c r="AF20">
        <f t="shared" si="23"/>
        <v>0</v>
      </c>
      <c r="AG20">
        <f t="shared" si="24"/>
        <v>54059.340709152333</v>
      </c>
      <c r="AH20" t="s">
        <v>284</v>
      </c>
      <c r="AI20">
        <v>10196.299999999999</v>
      </c>
      <c r="AJ20">
        <v>627.30653846153803</v>
      </c>
      <c r="AK20">
        <v>3081.57</v>
      </c>
      <c r="AL20">
        <f t="shared" si="25"/>
        <v>2454.2634615384623</v>
      </c>
      <c r="AM20">
        <f t="shared" si="26"/>
        <v>0.79643281234515595</v>
      </c>
      <c r="AN20">
        <v>-1.5660879199897699</v>
      </c>
      <c r="AO20" t="s">
        <v>294</v>
      </c>
      <c r="AP20">
        <v>10198.200000000001</v>
      </c>
      <c r="AQ20">
        <v>839.69496000000004</v>
      </c>
      <c r="AR20">
        <v>1335.39</v>
      </c>
      <c r="AS20">
        <f t="shared" si="27"/>
        <v>0.37119870599600113</v>
      </c>
      <c r="AT20">
        <v>0.5</v>
      </c>
      <c r="AU20">
        <f t="shared" si="28"/>
        <v>925.18230017197072</v>
      </c>
      <c r="AV20">
        <f t="shared" si="29"/>
        <v>22.098376760430778</v>
      </c>
      <c r="AW20">
        <f t="shared" si="30"/>
        <v>171.71323631711971</v>
      </c>
      <c r="AX20">
        <f t="shared" si="31"/>
        <v>0.55234800320505628</v>
      </c>
      <c r="AY20">
        <f t="shared" si="32"/>
        <v>2.5578164082929226E-2</v>
      </c>
      <c r="AZ20">
        <f t="shared" si="33"/>
        <v>1.3076179992361781</v>
      </c>
      <c r="BA20" t="s">
        <v>295</v>
      </c>
      <c r="BB20">
        <v>597.79</v>
      </c>
      <c r="BC20">
        <f t="shared" si="34"/>
        <v>737.60000000000014</v>
      </c>
      <c r="BD20">
        <f t="shared" si="35"/>
        <v>0.67203774403470717</v>
      </c>
      <c r="BE20">
        <f t="shared" si="36"/>
        <v>0.70303327992012177</v>
      </c>
      <c r="BF20">
        <f t="shared" si="37"/>
        <v>0.70005171272182665</v>
      </c>
      <c r="BG20">
        <f t="shared" si="38"/>
        <v>0.71148840675214309</v>
      </c>
      <c r="BH20">
        <f t="shared" si="39"/>
        <v>0.47843260010338468</v>
      </c>
      <c r="BI20">
        <f t="shared" si="40"/>
        <v>0.52156739989661527</v>
      </c>
      <c r="BJ20">
        <f t="shared" si="41"/>
        <v>1100</v>
      </c>
      <c r="BK20">
        <f t="shared" si="42"/>
        <v>925.18230017197072</v>
      </c>
      <c r="BL20">
        <f t="shared" si="43"/>
        <v>0.84107481833815523</v>
      </c>
      <c r="BM20">
        <f t="shared" si="44"/>
        <v>0.19214963667631077</v>
      </c>
      <c r="BN20">
        <v>6</v>
      </c>
      <c r="BO20">
        <v>0.5</v>
      </c>
      <c r="BP20" t="s">
        <v>285</v>
      </c>
      <c r="BQ20">
        <v>1599848032.5999999</v>
      </c>
      <c r="BR20">
        <v>371.77</v>
      </c>
      <c r="BS20">
        <v>400.03800000000001</v>
      </c>
      <c r="BT20">
        <v>17.0487</v>
      </c>
      <c r="BU20">
        <v>12.423</v>
      </c>
      <c r="BV20">
        <v>370.721</v>
      </c>
      <c r="BW20">
        <v>17.149000000000001</v>
      </c>
      <c r="BX20">
        <v>499.99200000000002</v>
      </c>
      <c r="BY20">
        <v>101.47799999999999</v>
      </c>
      <c r="BZ20">
        <v>0.100186</v>
      </c>
      <c r="CA20">
        <v>24.544699999999999</v>
      </c>
      <c r="CB20">
        <v>23.8185</v>
      </c>
      <c r="CC20">
        <v>999.9</v>
      </c>
      <c r="CD20">
        <v>0</v>
      </c>
      <c r="CE20">
        <v>0</v>
      </c>
      <c r="CF20">
        <v>9991.8799999999992</v>
      </c>
      <c r="CG20">
        <v>0</v>
      </c>
      <c r="CH20">
        <v>1.5289399999999999E-3</v>
      </c>
      <c r="CI20">
        <v>1100</v>
      </c>
      <c r="CJ20">
        <v>0.96400600000000003</v>
      </c>
      <c r="CK20">
        <v>3.5993700000000003E-2</v>
      </c>
      <c r="CL20">
        <v>0</v>
      </c>
      <c r="CM20">
        <v>840.12400000000002</v>
      </c>
      <c r="CN20">
        <v>4.9998399999999998</v>
      </c>
      <c r="CO20">
        <v>9222.0499999999993</v>
      </c>
      <c r="CP20">
        <v>10231.9</v>
      </c>
      <c r="CQ20">
        <v>39.375</v>
      </c>
      <c r="CR20">
        <v>41.811999999999998</v>
      </c>
      <c r="CS20">
        <v>40.561999999999998</v>
      </c>
      <c r="CT20">
        <v>41.186999999999998</v>
      </c>
      <c r="CU20">
        <v>40.75</v>
      </c>
      <c r="CV20">
        <v>1055.5899999999999</v>
      </c>
      <c r="CW20">
        <v>39.409999999999997</v>
      </c>
      <c r="CX20">
        <v>0</v>
      </c>
      <c r="CY20">
        <v>120.200000047684</v>
      </c>
      <c r="CZ20">
        <v>0</v>
      </c>
      <c r="DA20">
        <v>839.69496000000004</v>
      </c>
      <c r="DB20">
        <v>5.9866922878650799</v>
      </c>
      <c r="DC20">
        <v>65.875384544443705</v>
      </c>
      <c r="DD20">
        <v>9214.2196000000004</v>
      </c>
      <c r="DE20">
        <v>15</v>
      </c>
      <c r="DF20">
        <v>1599847976.5</v>
      </c>
      <c r="DG20" t="s">
        <v>296</v>
      </c>
      <c r="DH20">
        <v>1599847976.5</v>
      </c>
      <c r="DI20">
        <v>1599847968.5</v>
      </c>
      <c r="DJ20">
        <v>45</v>
      </c>
      <c r="DK20">
        <v>1.4E-2</v>
      </c>
      <c r="DL20">
        <v>0</v>
      </c>
      <c r="DM20">
        <v>1.0489999999999999</v>
      </c>
      <c r="DN20">
        <v>-0.1</v>
      </c>
      <c r="DO20">
        <v>400</v>
      </c>
      <c r="DP20">
        <v>12</v>
      </c>
      <c r="DQ20">
        <v>0.11</v>
      </c>
      <c r="DR20">
        <v>0.02</v>
      </c>
      <c r="DS20">
        <v>-28.217741463414601</v>
      </c>
      <c r="DT20">
        <v>2.6943554006956201E-2</v>
      </c>
      <c r="DU20">
        <v>4.3573240700864803E-2</v>
      </c>
      <c r="DV20">
        <v>1</v>
      </c>
      <c r="DW20">
        <v>839.37439393939405</v>
      </c>
      <c r="DX20">
        <v>5.8858562249216</v>
      </c>
      <c r="DY20">
        <v>0.60425586289423106</v>
      </c>
      <c r="DZ20">
        <v>0</v>
      </c>
      <c r="EA20">
        <v>4.6465309756097604</v>
      </c>
      <c r="EB20">
        <v>-0.12602613240417099</v>
      </c>
      <c r="EC20">
        <v>1.25800757694562E-2</v>
      </c>
      <c r="ED20">
        <v>0</v>
      </c>
      <c r="EE20">
        <v>1</v>
      </c>
      <c r="EF20">
        <v>3</v>
      </c>
      <c r="EG20" t="s">
        <v>291</v>
      </c>
      <c r="EH20">
        <v>100</v>
      </c>
      <c r="EI20">
        <v>100</v>
      </c>
      <c r="EJ20">
        <v>1.0489999999999999</v>
      </c>
      <c r="EK20">
        <v>-0.1003</v>
      </c>
      <c r="EL20">
        <v>1.04945000000004</v>
      </c>
      <c r="EM20">
        <v>0</v>
      </c>
      <c r="EN20">
        <v>0</v>
      </c>
      <c r="EO20">
        <v>0</v>
      </c>
      <c r="EP20">
        <v>-0.100369999999998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0.9</v>
      </c>
      <c r="EY20">
        <v>1.1000000000000001</v>
      </c>
      <c r="EZ20">
        <v>2</v>
      </c>
      <c r="FA20">
        <v>449.59399999999999</v>
      </c>
      <c r="FB20">
        <v>490.02699999999999</v>
      </c>
      <c r="FC20">
        <v>22.639900000000001</v>
      </c>
      <c r="FD20">
        <v>26.5657</v>
      </c>
      <c r="FE20">
        <v>30.0002</v>
      </c>
      <c r="FF20">
        <v>26.529</v>
      </c>
      <c r="FG20">
        <v>26.494</v>
      </c>
      <c r="FH20">
        <v>21.200099999999999</v>
      </c>
      <c r="FI20">
        <v>-30</v>
      </c>
      <c r="FJ20">
        <v>-30</v>
      </c>
      <c r="FK20">
        <v>22.64</v>
      </c>
      <c r="FL20">
        <v>400</v>
      </c>
      <c r="FM20">
        <v>10.1441</v>
      </c>
      <c r="FN20">
        <v>102.279</v>
      </c>
      <c r="FO20">
        <v>102.14</v>
      </c>
    </row>
    <row r="21" spans="1:171" x14ac:dyDescent="0.35">
      <c r="A21">
        <v>4</v>
      </c>
      <c r="B21">
        <v>1599848153.0999999</v>
      </c>
      <c r="C21">
        <v>500.09999990463302</v>
      </c>
      <c r="D21" t="s">
        <v>297</v>
      </c>
      <c r="E21" t="s">
        <v>298</v>
      </c>
      <c r="F21">
        <v>1599848153.0999999</v>
      </c>
      <c r="G21">
        <f t="shared" si="0"/>
        <v>3.7145791272844876E-3</v>
      </c>
      <c r="H21">
        <f t="shared" si="1"/>
        <v>21.44847510744329</v>
      </c>
      <c r="I21">
        <f t="shared" si="2"/>
        <v>372.565</v>
      </c>
      <c r="J21">
        <f t="shared" si="3"/>
        <v>251.56150411599583</v>
      </c>
      <c r="K21">
        <f t="shared" si="4"/>
        <v>25.550301705604802</v>
      </c>
      <c r="L21">
        <f t="shared" si="5"/>
        <v>37.840241846221993</v>
      </c>
      <c r="M21">
        <f t="shared" si="6"/>
        <v>0.31397762980025823</v>
      </c>
      <c r="N21">
        <f t="shared" si="7"/>
        <v>2.9567059882004116</v>
      </c>
      <c r="O21">
        <f t="shared" si="8"/>
        <v>0.2965607643023494</v>
      </c>
      <c r="P21">
        <f t="shared" si="9"/>
        <v>0.18683475700241337</v>
      </c>
      <c r="Q21">
        <f t="shared" si="10"/>
        <v>145.85814124976346</v>
      </c>
      <c r="R21">
        <f t="shared" si="11"/>
        <v>24.377845215179899</v>
      </c>
      <c r="S21">
        <f t="shared" si="12"/>
        <v>23.7407</v>
      </c>
      <c r="T21">
        <f t="shared" si="13"/>
        <v>2.9486407920361892</v>
      </c>
      <c r="U21">
        <f t="shared" si="14"/>
        <v>55.323470054823872</v>
      </c>
      <c r="V21">
        <f t="shared" si="15"/>
        <v>1.7056115881083997</v>
      </c>
      <c r="W21">
        <f t="shared" si="16"/>
        <v>3.0829801283581642</v>
      </c>
      <c r="X21">
        <f t="shared" si="17"/>
        <v>1.2430292039277895</v>
      </c>
      <c r="Y21">
        <f t="shared" si="18"/>
        <v>-163.81293951324591</v>
      </c>
      <c r="Z21">
        <f t="shared" si="19"/>
        <v>118.32405504097936</v>
      </c>
      <c r="AA21">
        <f t="shared" si="20"/>
        <v>8.3895122021640685</v>
      </c>
      <c r="AB21">
        <f t="shared" si="21"/>
        <v>108.75876897966099</v>
      </c>
      <c r="AC21">
        <v>39</v>
      </c>
      <c r="AD21">
        <v>8</v>
      </c>
      <c r="AE21">
        <f t="shared" si="22"/>
        <v>1</v>
      </c>
      <c r="AF21">
        <f t="shared" si="23"/>
        <v>0</v>
      </c>
      <c r="AG21">
        <f t="shared" si="24"/>
        <v>54152.497900452028</v>
      </c>
      <c r="AH21" t="s">
        <v>284</v>
      </c>
      <c r="AI21">
        <v>10196.299999999999</v>
      </c>
      <c r="AJ21">
        <v>627.30653846153803</v>
      </c>
      <c r="AK21">
        <v>3081.57</v>
      </c>
      <c r="AL21">
        <f t="shared" si="25"/>
        <v>2454.2634615384623</v>
      </c>
      <c r="AM21">
        <f t="shared" si="26"/>
        <v>0.79643281234515595</v>
      </c>
      <c r="AN21">
        <v>-1.5660879199897699</v>
      </c>
      <c r="AO21" t="s">
        <v>299</v>
      </c>
      <c r="AP21">
        <v>10201.1</v>
      </c>
      <c r="AQ21">
        <v>877.82932000000005</v>
      </c>
      <c r="AR21">
        <v>1552.33</v>
      </c>
      <c r="AS21">
        <f t="shared" si="27"/>
        <v>0.43450856454490983</v>
      </c>
      <c r="AT21">
        <v>0.5</v>
      </c>
      <c r="AU21">
        <f t="shared" si="28"/>
        <v>757.21470020996389</v>
      </c>
      <c r="AV21">
        <f t="shared" si="29"/>
        <v>21.44847510744329</v>
      </c>
      <c r="AW21">
        <f t="shared" si="30"/>
        <v>164.50813622026783</v>
      </c>
      <c r="AX21">
        <f t="shared" si="31"/>
        <v>0.60032338484729408</v>
      </c>
      <c r="AY21">
        <f t="shared" si="32"/>
        <v>3.0393708707783247E-2</v>
      </c>
      <c r="AZ21">
        <f t="shared" si="33"/>
        <v>0.98512558541031892</v>
      </c>
      <c r="BA21" t="s">
        <v>300</v>
      </c>
      <c r="BB21">
        <v>620.42999999999995</v>
      </c>
      <c r="BC21">
        <f t="shared" si="34"/>
        <v>931.9</v>
      </c>
      <c r="BD21">
        <f t="shared" si="35"/>
        <v>0.72379083592660143</v>
      </c>
      <c r="BE21">
        <f t="shared" si="36"/>
        <v>0.62135433173244925</v>
      </c>
      <c r="BF21">
        <f t="shared" si="37"/>
        <v>0.72917142974751947</v>
      </c>
      <c r="BG21">
        <f t="shared" si="38"/>
        <v>0.62309528865388875</v>
      </c>
      <c r="BH21">
        <f t="shared" si="39"/>
        <v>0.51155906746648794</v>
      </c>
      <c r="BI21">
        <f t="shared" si="40"/>
        <v>0.48844093253351206</v>
      </c>
      <c r="BJ21">
        <f t="shared" si="41"/>
        <v>900.04</v>
      </c>
      <c r="BK21">
        <f t="shared" si="42"/>
        <v>757.21470020996389</v>
      </c>
      <c r="BL21">
        <f t="shared" si="43"/>
        <v>0.84131227524328245</v>
      </c>
      <c r="BM21">
        <f t="shared" si="44"/>
        <v>0.19262455048656513</v>
      </c>
      <c r="BN21">
        <v>6</v>
      </c>
      <c r="BO21">
        <v>0.5</v>
      </c>
      <c r="BP21" t="s">
        <v>285</v>
      </c>
      <c r="BQ21">
        <v>1599848153.0999999</v>
      </c>
      <c r="BR21">
        <v>372.565</v>
      </c>
      <c r="BS21">
        <v>399.96300000000002</v>
      </c>
      <c r="BT21">
        <v>16.792999999999999</v>
      </c>
      <c r="BU21">
        <v>12.410500000000001</v>
      </c>
      <c r="BV21">
        <v>371.47899999999998</v>
      </c>
      <c r="BW21">
        <v>16.894600000000001</v>
      </c>
      <c r="BX21">
        <v>500.01600000000002</v>
      </c>
      <c r="BY21">
        <v>101.467</v>
      </c>
      <c r="BZ21">
        <v>9.9818799999999999E-2</v>
      </c>
      <c r="CA21">
        <v>24.483000000000001</v>
      </c>
      <c r="CB21">
        <v>23.7407</v>
      </c>
      <c r="CC21">
        <v>999.9</v>
      </c>
      <c r="CD21">
        <v>0</v>
      </c>
      <c r="CE21">
        <v>0</v>
      </c>
      <c r="CF21">
        <v>10008.799999999999</v>
      </c>
      <c r="CG21">
        <v>0</v>
      </c>
      <c r="CH21">
        <v>1.5289399999999999E-3</v>
      </c>
      <c r="CI21">
        <v>900.04</v>
      </c>
      <c r="CJ21">
        <v>0.95601700000000001</v>
      </c>
      <c r="CK21">
        <v>4.3983399999999999E-2</v>
      </c>
      <c r="CL21">
        <v>0</v>
      </c>
      <c r="CM21">
        <v>879.08799999999997</v>
      </c>
      <c r="CN21">
        <v>4.9998399999999998</v>
      </c>
      <c r="CO21">
        <v>7878.11</v>
      </c>
      <c r="CP21">
        <v>8346.9599999999991</v>
      </c>
      <c r="CQ21">
        <v>39.25</v>
      </c>
      <c r="CR21">
        <v>41.936999999999998</v>
      </c>
      <c r="CS21">
        <v>40.686999999999998</v>
      </c>
      <c r="CT21">
        <v>41.311999999999998</v>
      </c>
      <c r="CU21">
        <v>40.686999999999998</v>
      </c>
      <c r="CV21">
        <v>855.67</v>
      </c>
      <c r="CW21">
        <v>39.369999999999997</v>
      </c>
      <c r="CX21">
        <v>0</v>
      </c>
      <c r="CY21">
        <v>120.10000014305101</v>
      </c>
      <c r="CZ21">
        <v>0</v>
      </c>
      <c r="DA21">
        <v>877.82932000000005</v>
      </c>
      <c r="DB21">
        <v>12.113230751671599</v>
      </c>
      <c r="DC21">
        <v>111.976922865291</v>
      </c>
      <c r="DD21">
        <v>7864.1527999999998</v>
      </c>
      <c r="DE21">
        <v>15</v>
      </c>
      <c r="DF21">
        <v>1599848087.0999999</v>
      </c>
      <c r="DG21" t="s">
        <v>301</v>
      </c>
      <c r="DH21">
        <v>1599848081.0999999</v>
      </c>
      <c r="DI21">
        <v>1599848087.0999999</v>
      </c>
      <c r="DJ21">
        <v>46</v>
      </c>
      <c r="DK21">
        <v>3.5999999999999997E-2</v>
      </c>
      <c r="DL21">
        <v>-1E-3</v>
      </c>
      <c r="DM21">
        <v>1.0860000000000001</v>
      </c>
      <c r="DN21">
        <v>-0.10199999999999999</v>
      </c>
      <c r="DO21">
        <v>400</v>
      </c>
      <c r="DP21">
        <v>12</v>
      </c>
      <c r="DQ21">
        <v>0.16</v>
      </c>
      <c r="DR21">
        <v>0.02</v>
      </c>
      <c r="DS21">
        <v>-27.504687804877999</v>
      </c>
      <c r="DT21">
        <v>-3.55777003484039E-2</v>
      </c>
      <c r="DU21">
        <v>4.3895825653649398E-2</v>
      </c>
      <c r="DV21">
        <v>1</v>
      </c>
      <c r="DW21">
        <v>877.10747058823495</v>
      </c>
      <c r="DX21">
        <v>12.995046491967599</v>
      </c>
      <c r="DY21">
        <v>1.3016823330574101</v>
      </c>
      <c r="DZ21">
        <v>0</v>
      </c>
      <c r="EA21">
        <v>4.3917641463414601</v>
      </c>
      <c r="EB21">
        <v>-5.4153449477349298E-2</v>
      </c>
      <c r="EC21">
        <v>5.42093681743151E-3</v>
      </c>
      <c r="ED21">
        <v>1</v>
      </c>
      <c r="EE21">
        <v>2</v>
      </c>
      <c r="EF21">
        <v>3</v>
      </c>
      <c r="EG21" t="s">
        <v>302</v>
      </c>
      <c r="EH21">
        <v>100</v>
      </c>
      <c r="EI21">
        <v>100</v>
      </c>
      <c r="EJ21">
        <v>1.0860000000000001</v>
      </c>
      <c r="EK21">
        <v>-0.1016</v>
      </c>
      <c r="EL21">
        <v>1.0857500000000799</v>
      </c>
      <c r="EM21">
        <v>0</v>
      </c>
      <c r="EN21">
        <v>0</v>
      </c>
      <c r="EO21">
        <v>0</v>
      </c>
      <c r="EP21">
        <v>-0.101584999999998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1.2</v>
      </c>
      <c r="EY21">
        <v>1.1000000000000001</v>
      </c>
      <c r="EZ21">
        <v>2</v>
      </c>
      <c r="FA21">
        <v>450.47300000000001</v>
      </c>
      <c r="FB21">
        <v>489.86500000000001</v>
      </c>
      <c r="FC21">
        <v>22.639800000000001</v>
      </c>
      <c r="FD21">
        <v>26.608699999999999</v>
      </c>
      <c r="FE21">
        <v>30.0002</v>
      </c>
      <c r="FF21">
        <v>26.5745</v>
      </c>
      <c r="FG21">
        <v>26.540800000000001</v>
      </c>
      <c r="FH21">
        <v>21.201799999999999</v>
      </c>
      <c r="FI21">
        <v>-30</v>
      </c>
      <c r="FJ21">
        <v>-30</v>
      </c>
      <c r="FK21">
        <v>22.64</v>
      </c>
      <c r="FL21">
        <v>400</v>
      </c>
      <c r="FM21">
        <v>10.1441</v>
      </c>
      <c r="FN21">
        <v>102.27500000000001</v>
      </c>
      <c r="FO21">
        <v>102.139</v>
      </c>
    </row>
    <row r="22" spans="1:171" x14ac:dyDescent="0.35">
      <c r="A22">
        <v>5</v>
      </c>
      <c r="B22">
        <v>1599848273.5999999</v>
      </c>
      <c r="C22">
        <v>620.59999990463302</v>
      </c>
      <c r="D22" t="s">
        <v>303</v>
      </c>
      <c r="E22" t="s">
        <v>304</v>
      </c>
      <c r="F22">
        <v>1599848273.5999999</v>
      </c>
      <c r="G22">
        <f t="shared" si="0"/>
        <v>3.6145124770501891E-3</v>
      </c>
      <c r="H22">
        <f t="shared" si="1"/>
        <v>20.624121359673897</v>
      </c>
      <c r="I22">
        <f t="shared" si="2"/>
        <v>373.59199999999998</v>
      </c>
      <c r="J22">
        <f t="shared" si="3"/>
        <v>254.29081024057689</v>
      </c>
      <c r="K22">
        <f t="shared" si="4"/>
        <v>25.826302341464242</v>
      </c>
      <c r="L22">
        <f t="shared" si="5"/>
        <v>37.942778723399996</v>
      </c>
      <c r="M22">
        <f t="shared" si="6"/>
        <v>0.30613712273601612</v>
      </c>
      <c r="N22">
        <f t="shared" si="7"/>
        <v>2.956495850097995</v>
      </c>
      <c r="O22">
        <f t="shared" si="8"/>
        <v>0.28955347552273919</v>
      </c>
      <c r="P22">
        <f t="shared" si="9"/>
        <v>0.18238599740221959</v>
      </c>
      <c r="Q22">
        <f t="shared" si="10"/>
        <v>113.95738378587752</v>
      </c>
      <c r="R22">
        <f t="shared" si="11"/>
        <v>24.130425902198507</v>
      </c>
      <c r="S22">
        <f t="shared" si="12"/>
        <v>23.6401</v>
      </c>
      <c r="T22">
        <f t="shared" si="13"/>
        <v>2.9308343169219309</v>
      </c>
      <c r="U22">
        <f t="shared" si="14"/>
        <v>55.162746793099316</v>
      </c>
      <c r="V22">
        <f t="shared" si="15"/>
        <v>1.6918819825950002</v>
      </c>
      <c r="W22">
        <f t="shared" si="16"/>
        <v>3.0670734888180902</v>
      </c>
      <c r="X22">
        <f t="shared" si="17"/>
        <v>1.2389523343269306</v>
      </c>
      <c r="Y22">
        <f t="shared" si="18"/>
        <v>-159.40000023791333</v>
      </c>
      <c r="Z22">
        <f t="shared" si="19"/>
        <v>120.57899213062031</v>
      </c>
      <c r="AA22">
        <f t="shared" si="20"/>
        <v>8.5419324236559788</v>
      </c>
      <c r="AB22">
        <f t="shared" si="21"/>
        <v>83.678308102240479</v>
      </c>
      <c r="AC22">
        <v>39</v>
      </c>
      <c r="AD22">
        <v>8</v>
      </c>
      <c r="AE22">
        <f t="shared" si="22"/>
        <v>1</v>
      </c>
      <c r="AF22">
        <f t="shared" si="23"/>
        <v>0</v>
      </c>
      <c r="AG22">
        <f t="shared" si="24"/>
        <v>54161.928438273077</v>
      </c>
      <c r="AH22" t="s">
        <v>284</v>
      </c>
      <c r="AI22">
        <v>10196.299999999999</v>
      </c>
      <c r="AJ22">
        <v>627.30653846153803</v>
      </c>
      <c r="AK22">
        <v>3081.57</v>
      </c>
      <c r="AL22">
        <f t="shared" si="25"/>
        <v>2454.2634615384623</v>
      </c>
      <c r="AM22">
        <f t="shared" si="26"/>
        <v>0.79643281234515595</v>
      </c>
      <c r="AN22">
        <v>-1.5660879199897699</v>
      </c>
      <c r="AO22" t="s">
        <v>305</v>
      </c>
      <c r="AP22">
        <v>10205.6</v>
      </c>
      <c r="AQ22">
        <v>930.91376000000002</v>
      </c>
      <c r="AR22">
        <v>1885.62</v>
      </c>
      <c r="AS22">
        <f t="shared" si="27"/>
        <v>0.50630892756759049</v>
      </c>
      <c r="AT22">
        <v>0.5</v>
      </c>
      <c r="AU22">
        <f t="shared" si="28"/>
        <v>589.25015008981597</v>
      </c>
      <c r="AV22">
        <f t="shared" si="29"/>
        <v>20.624121359673897</v>
      </c>
      <c r="AW22">
        <f t="shared" si="30"/>
        <v>149.17130578050822</v>
      </c>
      <c r="AX22">
        <f t="shared" si="31"/>
        <v>0.6494680794645793</v>
      </c>
      <c r="AY22">
        <f t="shared" si="32"/>
        <v>3.765838545188549E-2</v>
      </c>
      <c r="AZ22">
        <f t="shared" si="33"/>
        <v>0.63424762147198288</v>
      </c>
      <c r="BA22" t="s">
        <v>306</v>
      </c>
      <c r="BB22">
        <v>660.97</v>
      </c>
      <c r="BC22">
        <f t="shared" si="34"/>
        <v>1224.6499999999999</v>
      </c>
      <c r="BD22">
        <f t="shared" si="35"/>
        <v>0.77957476830114725</v>
      </c>
      <c r="BE22">
        <f t="shared" si="36"/>
        <v>0.49407171775592834</v>
      </c>
      <c r="BF22">
        <f t="shared" si="37"/>
        <v>0.75871892750216596</v>
      </c>
      <c r="BG22">
        <f t="shared" si="38"/>
        <v>0.4872948722670204</v>
      </c>
      <c r="BH22">
        <f t="shared" si="39"/>
        <v>0.55351586445989287</v>
      </c>
      <c r="BI22">
        <f t="shared" si="40"/>
        <v>0.44648413554010713</v>
      </c>
      <c r="BJ22">
        <f t="shared" si="41"/>
        <v>700.07399999999996</v>
      </c>
      <c r="BK22">
        <f t="shared" si="42"/>
        <v>589.25015008981597</v>
      </c>
      <c r="BL22">
        <f t="shared" si="43"/>
        <v>0.84169694930795325</v>
      </c>
      <c r="BM22">
        <f t="shared" si="44"/>
        <v>0.19339389861590645</v>
      </c>
      <c r="BN22">
        <v>6</v>
      </c>
      <c r="BO22">
        <v>0.5</v>
      </c>
      <c r="BP22" t="s">
        <v>285</v>
      </c>
      <c r="BQ22">
        <v>1599848273.5999999</v>
      </c>
      <c r="BR22">
        <v>373.59199999999998</v>
      </c>
      <c r="BS22">
        <v>399.96100000000001</v>
      </c>
      <c r="BT22">
        <v>16.6586</v>
      </c>
      <c r="BU22">
        <v>12.3935</v>
      </c>
      <c r="BV22">
        <v>372.52100000000002</v>
      </c>
      <c r="BW22">
        <v>16.7578</v>
      </c>
      <c r="BX22">
        <v>500.00700000000001</v>
      </c>
      <c r="BY22">
        <v>101.462</v>
      </c>
      <c r="BZ22">
        <v>0.100075</v>
      </c>
      <c r="CA22">
        <v>24.396599999999999</v>
      </c>
      <c r="CB22">
        <v>23.6401</v>
      </c>
      <c r="CC22">
        <v>999.9</v>
      </c>
      <c r="CD22">
        <v>0</v>
      </c>
      <c r="CE22">
        <v>0</v>
      </c>
      <c r="CF22">
        <v>10008.1</v>
      </c>
      <c r="CG22">
        <v>0</v>
      </c>
      <c r="CH22">
        <v>1.5289399999999999E-3</v>
      </c>
      <c r="CI22">
        <v>700.07399999999996</v>
      </c>
      <c r="CJ22">
        <v>0.94303400000000004</v>
      </c>
      <c r="CK22">
        <v>5.6966099999999999E-2</v>
      </c>
      <c r="CL22">
        <v>0</v>
      </c>
      <c r="CM22">
        <v>932.64800000000002</v>
      </c>
      <c r="CN22">
        <v>4.9998399999999998</v>
      </c>
      <c r="CO22">
        <v>6482.97</v>
      </c>
      <c r="CP22">
        <v>6461.33</v>
      </c>
      <c r="CQ22">
        <v>39</v>
      </c>
      <c r="CR22">
        <v>42</v>
      </c>
      <c r="CS22">
        <v>40.561999999999998</v>
      </c>
      <c r="CT22">
        <v>41.311999999999998</v>
      </c>
      <c r="CU22">
        <v>40.561999999999998</v>
      </c>
      <c r="CV22">
        <v>655.48</v>
      </c>
      <c r="CW22">
        <v>39.6</v>
      </c>
      <c r="CX22">
        <v>0</v>
      </c>
      <c r="CY22">
        <v>120.10000014305101</v>
      </c>
      <c r="CZ22">
        <v>0</v>
      </c>
      <c r="DA22">
        <v>930.91376000000002</v>
      </c>
      <c r="DB22">
        <v>16.115769203543898</v>
      </c>
      <c r="DC22">
        <v>108.74615369796599</v>
      </c>
      <c r="DD22">
        <v>6468.7611999999999</v>
      </c>
      <c r="DE22">
        <v>15</v>
      </c>
      <c r="DF22">
        <v>1599848209.5999999</v>
      </c>
      <c r="DG22" t="s">
        <v>307</v>
      </c>
      <c r="DH22">
        <v>1599848203.5999999</v>
      </c>
      <c r="DI22">
        <v>1599848209.5999999</v>
      </c>
      <c r="DJ22">
        <v>47</v>
      </c>
      <c r="DK22">
        <v>-1.4999999999999999E-2</v>
      </c>
      <c r="DL22">
        <v>2E-3</v>
      </c>
      <c r="DM22">
        <v>1.071</v>
      </c>
      <c r="DN22">
        <v>-9.9000000000000005E-2</v>
      </c>
      <c r="DO22">
        <v>400</v>
      </c>
      <c r="DP22">
        <v>12</v>
      </c>
      <c r="DQ22">
        <v>0.12</v>
      </c>
      <c r="DR22">
        <v>0.03</v>
      </c>
      <c r="DS22">
        <v>-26.3306731707317</v>
      </c>
      <c r="DT22">
        <v>-0.21252961672467299</v>
      </c>
      <c r="DU22">
        <v>4.5487618387115597E-2</v>
      </c>
      <c r="DV22">
        <v>1</v>
      </c>
      <c r="DW22">
        <v>929.91415151515196</v>
      </c>
      <c r="DX22">
        <v>16.759693313504499</v>
      </c>
      <c r="DY22">
        <v>1.61538994487798</v>
      </c>
      <c r="DZ22">
        <v>0</v>
      </c>
      <c r="EA22">
        <v>4.2659873170731704</v>
      </c>
      <c r="EB22">
        <v>-7.2673170731735902E-3</v>
      </c>
      <c r="EC22">
        <v>1.2222390975827101E-3</v>
      </c>
      <c r="ED22">
        <v>1</v>
      </c>
      <c r="EE22">
        <v>2</v>
      </c>
      <c r="EF22">
        <v>3</v>
      </c>
      <c r="EG22" t="s">
        <v>302</v>
      </c>
      <c r="EH22">
        <v>100</v>
      </c>
      <c r="EI22">
        <v>100</v>
      </c>
      <c r="EJ22">
        <v>1.071</v>
      </c>
      <c r="EK22">
        <v>-9.9199999999999997E-2</v>
      </c>
      <c r="EL22">
        <v>1.07105000000001</v>
      </c>
      <c r="EM22">
        <v>0</v>
      </c>
      <c r="EN22">
        <v>0</v>
      </c>
      <c r="EO22">
        <v>0</v>
      </c>
      <c r="EP22">
        <v>-9.9199999999999705E-2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1.2</v>
      </c>
      <c r="EY22">
        <v>1.1000000000000001</v>
      </c>
      <c r="EZ22">
        <v>2</v>
      </c>
      <c r="FA22">
        <v>451.108</v>
      </c>
      <c r="FB22">
        <v>489.714</v>
      </c>
      <c r="FC22">
        <v>22.639500000000002</v>
      </c>
      <c r="FD22">
        <v>26.639399999999998</v>
      </c>
      <c r="FE22">
        <v>30.000299999999999</v>
      </c>
      <c r="FF22">
        <v>26.612300000000001</v>
      </c>
      <c r="FG22">
        <v>26.579699999999999</v>
      </c>
      <c r="FH22">
        <v>21.2041</v>
      </c>
      <c r="FI22">
        <v>-30</v>
      </c>
      <c r="FJ22">
        <v>-30</v>
      </c>
      <c r="FK22">
        <v>22.64</v>
      </c>
      <c r="FL22">
        <v>400</v>
      </c>
      <c r="FM22">
        <v>10.1441</v>
      </c>
      <c r="FN22">
        <v>102.26900000000001</v>
      </c>
      <c r="FO22">
        <v>102.136</v>
      </c>
    </row>
    <row r="23" spans="1:171" x14ac:dyDescent="0.35">
      <c r="A23">
        <v>6</v>
      </c>
      <c r="B23">
        <v>1599848394.0999999</v>
      </c>
      <c r="C23">
        <v>741.09999990463302</v>
      </c>
      <c r="D23" t="s">
        <v>308</v>
      </c>
      <c r="E23" t="s">
        <v>309</v>
      </c>
      <c r="F23">
        <v>1599848394.0999999</v>
      </c>
      <c r="G23">
        <f t="shared" si="0"/>
        <v>3.5862327971995555E-3</v>
      </c>
      <c r="H23">
        <f t="shared" si="1"/>
        <v>19.17630032594154</v>
      </c>
      <c r="I23">
        <f t="shared" si="2"/>
        <v>375.35700000000003</v>
      </c>
      <c r="J23">
        <f t="shared" si="3"/>
        <v>264.06105305766835</v>
      </c>
      <c r="K23">
        <f t="shared" si="4"/>
        <v>26.818848311298101</v>
      </c>
      <c r="L23">
        <f t="shared" si="5"/>
        <v>38.122405137063005</v>
      </c>
      <c r="M23">
        <f t="shared" si="6"/>
        <v>0.30651939991805144</v>
      </c>
      <c r="N23">
        <f t="shared" si="7"/>
        <v>2.9560728919047081</v>
      </c>
      <c r="O23">
        <f t="shared" si="8"/>
        <v>0.28989327784891633</v>
      </c>
      <c r="P23">
        <f t="shared" si="9"/>
        <v>0.1826018995370095</v>
      </c>
      <c r="Q23">
        <f t="shared" si="10"/>
        <v>90.045145483092412</v>
      </c>
      <c r="R23">
        <f t="shared" si="11"/>
        <v>23.92499537197687</v>
      </c>
      <c r="S23">
        <f t="shared" si="12"/>
        <v>23.5518</v>
      </c>
      <c r="T23">
        <f t="shared" si="13"/>
        <v>2.9152825425520925</v>
      </c>
      <c r="U23">
        <f t="shared" si="14"/>
        <v>55.254059717143718</v>
      </c>
      <c r="V23">
        <f t="shared" si="15"/>
        <v>1.6873280370024002</v>
      </c>
      <c r="W23">
        <f t="shared" si="16"/>
        <v>3.0537630097049169</v>
      </c>
      <c r="X23">
        <f t="shared" si="17"/>
        <v>1.2279545055496923</v>
      </c>
      <c r="Y23">
        <f t="shared" si="18"/>
        <v>-158.1528663565004</v>
      </c>
      <c r="Z23">
        <f t="shared" si="19"/>
        <v>123.06381651008897</v>
      </c>
      <c r="AA23">
        <f t="shared" si="20"/>
        <v>8.7121246617328012</v>
      </c>
      <c r="AB23">
        <f t="shared" si="21"/>
        <v>63.668220298413786</v>
      </c>
      <c r="AC23">
        <v>38</v>
      </c>
      <c r="AD23">
        <v>8</v>
      </c>
      <c r="AE23">
        <f t="shared" si="22"/>
        <v>1</v>
      </c>
      <c r="AF23">
        <f t="shared" si="23"/>
        <v>0</v>
      </c>
      <c r="AG23">
        <f t="shared" si="24"/>
        <v>54162.709871839223</v>
      </c>
      <c r="AH23" t="s">
        <v>284</v>
      </c>
      <c r="AI23">
        <v>10196.299999999999</v>
      </c>
      <c r="AJ23">
        <v>627.30653846153803</v>
      </c>
      <c r="AK23">
        <v>3081.57</v>
      </c>
      <c r="AL23">
        <f t="shared" si="25"/>
        <v>2454.2634615384623</v>
      </c>
      <c r="AM23">
        <f t="shared" si="26"/>
        <v>0.79643281234515595</v>
      </c>
      <c r="AN23">
        <v>-1.5660879199897699</v>
      </c>
      <c r="AO23" t="s">
        <v>310</v>
      </c>
      <c r="AP23">
        <v>10210</v>
      </c>
      <c r="AQ23">
        <v>968.96180000000004</v>
      </c>
      <c r="AR23">
        <v>2218.48</v>
      </c>
      <c r="AS23">
        <f t="shared" si="27"/>
        <v>0.56323167213587677</v>
      </c>
      <c r="AT23">
        <v>0.5</v>
      </c>
      <c r="AU23">
        <f t="shared" si="28"/>
        <v>463.33984732921942</v>
      </c>
      <c r="AV23">
        <f t="shared" si="29"/>
        <v>19.17630032594154</v>
      </c>
      <c r="AW23">
        <f t="shared" si="30"/>
        <v>130.48383848920906</v>
      </c>
      <c r="AX23">
        <f t="shared" si="31"/>
        <v>0.68616800692365942</v>
      </c>
      <c r="AY23">
        <f t="shared" si="32"/>
        <v>4.4767115035528347E-2</v>
      </c>
      <c r="AZ23">
        <f t="shared" si="33"/>
        <v>0.38904565287944903</v>
      </c>
      <c r="BA23" t="s">
        <v>311</v>
      </c>
      <c r="BB23">
        <v>696.23</v>
      </c>
      <c r="BC23">
        <f t="shared" si="34"/>
        <v>1522.25</v>
      </c>
      <c r="BD23">
        <f t="shared" si="35"/>
        <v>0.82083639349646897</v>
      </c>
      <c r="BE23">
        <f t="shared" si="36"/>
        <v>0.36183101780039745</v>
      </c>
      <c r="BF23">
        <f t="shared" si="37"/>
        <v>0.78528094529170633</v>
      </c>
      <c r="BG23">
        <f t="shared" si="38"/>
        <v>0.35166966119398185</v>
      </c>
      <c r="BH23">
        <f t="shared" si="39"/>
        <v>0.58979716459828091</v>
      </c>
      <c r="BI23">
        <f t="shared" si="40"/>
        <v>0.41020283540171909</v>
      </c>
      <c r="BJ23">
        <f t="shared" si="41"/>
        <v>550.17399999999998</v>
      </c>
      <c r="BK23">
        <f t="shared" si="42"/>
        <v>463.33984732921942</v>
      </c>
      <c r="BL23">
        <f t="shared" si="43"/>
        <v>0.84216965419888878</v>
      </c>
      <c r="BM23">
        <f t="shared" si="44"/>
        <v>0.19433930839777772</v>
      </c>
      <c r="BN23">
        <v>6</v>
      </c>
      <c r="BO23">
        <v>0.5</v>
      </c>
      <c r="BP23" t="s">
        <v>285</v>
      </c>
      <c r="BQ23">
        <v>1599848394.0999999</v>
      </c>
      <c r="BR23">
        <v>375.35700000000003</v>
      </c>
      <c r="BS23">
        <v>399.98399999999998</v>
      </c>
      <c r="BT23">
        <v>16.613600000000002</v>
      </c>
      <c r="BU23">
        <v>12.381600000000001</v>
      </c>
      <c r="BV23">
        <v>374.23</v>
      </c>
      <c r="BW23">
        <v>16.711099999999998</v>
      </c>
      <c r="BX23">
        <v>499.99799999999999</v>
      </c>
      <c r="BY23">
        <v>101.46299999999999</v>
      </c>
      <c r="BZ23">
        <v>0.100059</v>
      </c>
      <c r="CA23">
        <v>24.324000000000002</v>
      </c>
      <c r="CB23">
        <v>23.5518</v>
      </c>
      <c r="CC23">
        <v>999.9</v>
      </c>
      <c r="CD23">
        <v>0</v>
      </c>
      <c r="CE23">
        <v>0</v>
      </c>
      <c r="CF23">
        <v>10005.6</v>
      </c>
      <c r="CG23">
        <v>0</v>
      </c>
      <c r="CH23">
        <v>1.5289399999999999E-3</v>
      </c>
      <c r="CI23">
        <v>550.17399999999998</v>
      </c>
      <c r="CJ23">
        <v>0.92701800000000001</v>
      </c>
      <c r="CK23">
        <v>7.2982199999999997E-2</v>
      </c>
      <c r="CL23">
        <v>0</v>
      </c>
      <c r="CM23">
        <v>970.5</v>
      </c>
      <c r="CN23">
        <v>4.9998399999999998</v>
      </c>
      <c r="CO23">
        <v>5286.56</v>
      </c>
      <c r="CP23">
        <v>5047.7700000000004</v>
      </c>
      <c r="CQ23">
        <v>38.625</v>
      </c>
      <c r="CR23">
        <v>41.936999999999998</v>
      </c>
      <c r="CS23">
        <v>40.375</v>
      </c>
      <c r="CT23">
        <v>41.311999999999998</v>
      </c>
      <c r="CU23">
        <v>40.311999999999998</v>
      </c>
      <c r="CV23">
        <v>505.39</v>
      </c>
      <c r="CW23">
        <v>39.79</v>
      </c>
      <c r="CX23">
        <v>0</v>
      </c>
      <c r="CY23">
        <v>120.10000014305101</v>
      </c>
      <c r="CZ23">
        <v>0</v>
      </c>
      <c r="DA23">
        <v>968.96180000000004</v>
      </c>
      <c r="DB23">
        <v>13.846384588461</v>
      </c>
      <c r="DC23">
        <v>78.628461473687807</v>
      </c>
      <c r="DD23">
        <v>5275.9243999999999</v>
      </c>
      <c r="DE23">
        <v>15</v>
      </c>
      <c r="DF23">
        <v>1599848334.0999999</v>
      </c>
      <c r="DG23" t="s">
        <v>312</v>
      </c>
      <c r="DH23">
        <v>1599848323.0999999</v>
      </c>
      <c r="DI23">
        <v>1599848334.0999999</v>
      </c>
      <c r="DJ23">
        <v>48</v>
      </c>
      <c r="DK23">
        <v>5.7000000000000002E-2</v>
      </c>
      <c r="DL23">
        <v>2E-3</v>
      </c>
      <c r="DM23">
        <v>1.1279999999999999</v>
      </c>
      <c r="DN23">
        <v>-9.8000000000000004E-2</v>
      </c>
      <c r="DO23">
        <v>400</v>
      </c>
      <c r="DP23">
        <v>12</v>
      </c>
      <c r="DQ23">
        <v>0.09</v>
      </c>
      <c r="DR23">
        <v>0.02</v>
      </c>
      <c r="DS23">
        <v>-24.607226829268299</v>
      </c>
      <c r="DT23">
        <v>-0.42694703832758002</v>
      </c>
      <c r="DU23">
        <v>5.2383189560039498E-2</v>
      </c>
      <c r="DV23">
        <v>1</v>
      </c>
      <c r="DW23">
        <v>968.15882352941196</v>
      </c>
      <c r="DX23">
        <v>14.5476669484339</v>
      </c>
      <c r="DY23">
        <v>1.44843068161592</v>
      </c>
      <c r="DZ23">
        <v>0</v>
      </c>
      <c r="EA23">
        <v>4.2313007317073197</v>
      </c>
      <c r="EB23">
        <v>1.24973519163724E-2</v>
      </c>
      <c r="EC23">
        <v>1.42396627502525E-3</v>
      </c>
      <c r="ED23">
        <v>1</v>
      </c>
      <c r="EE23">
        <v>2</v>
      </c>
      <c r="EF23">
        <v>3</v>
      </c>
      <c r="EG23" t="s">
        <v>302</v>
      </c>
      <c r="EH23">
        <v>100</v>
      </c>
      <c r="EI23">
        <v>100</v>
      </c>
      <c r="EJ23">
        <v>1.127</v>
      </c>
      <c r="EK23">
        <v>-9.7500000000000003E-2</v>
      </c>
      <c r="EL23">
        <v>1.1277000000000601</v>
      </c>
      <c r="EM23">
        <v>0</v>
      </c>
      <c r="EN23">
        <v>0</v>
      </c>
      <c r="EO23">
        <v>0</v>
      </c>
      <c r="EP23">
        <v>-9.7514999999999602E-2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1.2</v>
      </c>
      <c r="EY23">
        <v>1</v>
      </c>
      <c r="EZ23">
        <v>2</v>
      </c>
      <c r="FA23">
        <v>451.67599999999999</v>
      </c>
      <c r="FB23">
        <v>489.28800000000001</v>
      </c>
      <c r="FC23">
        <v>22.64</v>
      </c>
      <c r="FD23">
        <v>26.673400000000001</v>
      </c>
      <c r="FE23">
        <v>30.0001</v>
      </c>
      <c r="FF23">
        <v>26.650300000000001</v>
      </c>
      <c r="FG23">
        <v>26.618500000000001</v>
      </c>
      <c r="FH23">
        <v>21.201899999999998</v>
      </c>
      <c r="FI23">
        <v>-30</v>
      </c>
      <c r="FJ23">
        <v>-30</v>
      </c>
      <c r="FK23">
        <v>22.64</v>
      </c>
      <c r="FL23">
        <v>400</v>
      </c>
      <c r="FM23">
        <v>10.1441</v>
      </c>
      <c r="FN23">
        <v>102.261</v>
      </c>
      <c r="FO23">
        <v>102.131</v>
      </c>
    </row>
    <row r="24" spans="1:171" x14ac:dyDescent="0.35">
      <c r="A24">
        <v>7</v>
      </c>
      <c r="B24">
        <v>1599848514.5999999</v>
      </c>
      <c r="C24">
        <v>861.59999990463302</v>
      </c>
      <c r="D24" t="s">
        <v>313</v>
      </c>
      <c r="E24" t="s">
        <v>314</v>
      </c>
      <c r="F24">
        <v>1599848514.5999999</v>
      </c>
      <c r="G24">
        <f t="shared" si="0"/>
        <v>3.5666668258063313E-3</v>
      </c>
      <c r="H24">
        <f t="shared" si="1"/>
        <v>16.330185043049507</v>
      </c>
      <c r="I24">
        <f t="shared" si="2"/>
        <v>378.81099999999998</v>
      </c>
      <c r="J24">
        <f t="shared" si="3"/>
        <v>283.47675383952532</v>
      </c>
      <c r="K24">
        <f t="shared" si="4"/>
        <v>28.791298616328223</v>
      </c>
      <c r="L24">
        <f t="shared" si="5"/>
        <v>38.473915312025902</v>
      </c>
      <c r="M24">
        <f t="shared" si="6"/>
        <v>0.30842017980385722</v>
      </c>
      <c r="N24">
        <f t="shared" si="7"/>
        <v>2.9566712446261674</v>
      </c>
      <c r="O24">
        <f t="shared" si="8"/>
        <v>0.29159649860238684</v>
      </c>
      <c r="P24">
        <f t="shared" si="9"/>
        <v>0.18368283831553739</v>
      </c>
      <c r="Q24">
        <f t="shared" si="10"/>
        <v>66.044221520465626</v>
      </c>
      <c r="R24">
        <f t="shared" si="11"/>
        <v>23.71271606716234</v>
      </c>
      <c r="S24">
        <f t="shared" si="12"/>
        <v>23.458500000000001</v>
      </c>
      <c r="T24">
        <f t="shared" si="13"/>
        <v>2.8989286089953397</v>
      </c>
      <c r="U24">
        <f t="shared" si="14"/>
        <v>55.421488481164019</v>
      </c>
      <c r="V24">
        <f t="shared" si="15"/>
        <v>1.6846677648539901</v>
      </c>
      <c r="W24">
        <f t="shared" si="16"/>
        <v>3.0397374935654327</v>
      </c>
      <c r="X24">
        <f t="shared" si="17"/>
        <v>1.2142608441413496</v>
      </c>
      <c r="Y24">
        <f t="shared" si="18"/>
        <v>-157.29000701805921</v>
      </c>
      <c r="Z24">
        <f t="shared" si="19"/>
        <v>125.71882743264331</v>
      </c>
      <c r="AA24">
        <f t="shared" si="20"/>
        <v>8.8906379884350137</v>
      </c>
      <c r="AB24">
        <f t="shared" si="21"/>
        <v>43.363679923484739</v>
      </c>
      <c r="AC24">
        <v>38</v>
      </c>
      <c r="AD24">
        <v>8</v>
      </c>
      <c r="AE24">
        <f t="shared" si="22"/>
        <v>1</v>
      </c>
      <c r="AF24">
        <f t="shared" si="23"/>
        <v>0</v>
      </c>
      <c r="AG24">
        <f t="shared" si="24"/>
        <v>54194.387708768889</v>
      </c>
      <c r="AH24" t="s">
        <v>284</v>
      </c>
      <c r="AI24">
        <v>10196.299999999999</v>
      </c>
      <c r="AJ24">
        <v>627.30653846153803</v>
      </c>
      <c r="AK24">
        <v>3081.57</v>
      </c>
      <c r="AL24">
        <f t="shared" si="25"/>
        <v>2454.2634615384623</v>
      </c>
      <c r="AM24">
        <f t="shared" si="26"/>
        <v>0.79643281234515595</v>
      </c>
      <c r="AN24">
        <v>-1.5660879199897699</v>
      </c>
      <c r="AO24" t="s">
        <v>315</v>
      </c>
      <c r="AP24">
        <v>10213.799999999999</v>
      </c>
      <c r="AQ24">
        <v>968.14995999999996</v>
      </c>
      <c r="AR24">
        <v>2510.66</v>
      </c>
      <c r="AS24">
        <f t="shared" si="27"/>
        <v>0.61438428142400803</v>
      </c>
      <c r="AT24">
        <v>0.5</v>
      </c>
      <c r="AU24">
        <f t="shared" si="28"/>
        <v>337.08365751012201</v>
      </c>
      <c r="AV24">
        <f t="shared" si="29"/>
        <v>16.330185043049507</v>
      </c>
      <c r="AW24">
        <f t="shared" si="30"/>
        <v>103.54945034956637</v>
      </c>
      <c r="AX24">
        <f t="shared" si="31"/>
        <v>0.7132706141014713</v>
      </c>
      <c r="AY24">
        <f t="shared" si="32"/>
        <v>5.3091488015855184E-2</v>
      </c>
      <c r="AZ24">
        <f t="shared" si="33"/>
        <v>0.22739439031967704</v>
      </c>
      <c r="BA24" t="s">
        <v>316</v>
      </c>
      <c r="BB24">
        <v>719.88</v>
      </c>
      <c r="BC24">
        <f t="shared" si="34"/>
        <v>1790.7799999999997</v>
      </c>
      <c r="BD24">
        <f t="shared" si="35"/>
        <v>0.86136211036531574</v>
      </c>
      <c r="BE24">
        <f t="shared" si="36"/>
        <v>0.24173790802349177</v>
      </c>
      <c r="BF24">
        <f t="shared" si="37"/>
        <v>0.81902312630150897</v>
      </c>
      <c r="BG24">
        <f t="shared" si="38"/>
        <v>0.23261968771768443</v>
      </c>
      <c r="BH24">
        <f t="shared" si="39"/>
        <v>0.64047656006697917</v>
      </c>
      <c r="BI24">
        <f t="shared" si="40"/>
        <v>0.35952343993302083</v>
      </c>
      <c r="BJ24">
        <f t="shared" si="41"/>
        <v>399.87900000000002</v>
      </c>
      <c r="BK24">
        <f t="shared" si="42"/>
        <v>337.08365751012201</v>
      </c>
      <c r="BL24">
        <f t="shared" si="43"/>
        <v>0.84296414042778445</v>
      </c>
      <c r="BM24">
        <f t="shared" si="44"/>
        <v>0.19592828085556901</v>
      </c>
      <c r="BN24">
        <v>6</v>
      </c>
      <c r="BO24">
        <v>0.5</v>
      </c>
      <c r="BP24" t="s">
        <v>285</v>
      </c>
      <c r="BQ24">
        <v>1599848514.5999999</v>
      </c>
      <c r="BR24">
        <v>378.81099999999998</v>
      </c>
      <c r="BS24">
        <v>400.029</v>
      </c>
      <c r="BT24">
        <v>16.5871</v>
      </c>
      <c r="BU24">
        <v>12.378</v>
      </c>
      <c r="BV24">
        <v>377.745</v>
      </c>
      <c r="BW24">
        <v>16.683900000000001</v>
      </c>
      <c r="BX24">
        <v>499.98899999999998</v>
      </c>
      <c r="BY24">
        <v>101.465</v>
      </c>
      <c r="BZ24">
        <v>9.9936899999999995E-2</v>
      </c>
      <c r="CA24">
        <v>24.247199999999999</v>
      </c>
      <c r="CB24">
        <v>23.458500000000001</v>
      </c>
      <c r="CC24">
        <v>999.9</v>
      </c>
      <c r="CD24">
        <v>0</v>
      </c>
      <c r="CE24">
        <v>0</v>
      </c>
      <c r="CF24">
        <v>10008.799999999999</v>
      </c>
      <c r="CG24">
        <v>0</v>
      </c>
      <c r="CH24">
        <v>1.5289399999999999E-3</v>
      </c>
      <c r="CI24">
        <v>399.87900000000002</v>
      </c>
      <c r="CJ24">
        <v>0.89993900000000004</v>
      </c>
      <c r="CK24">
        <v>0.100061</v>
      </c>
      <c r="CL24">
        <v>0</v>
      </c>
      <c r="CM24">
        <v>968.39099999999996</v>
      </c>
      <c r="CN24">
        <v>4.9998399999999998</v>
      </c>
      <c r="CO24">
        <v>3819.31</v>
      </c>
      <c r="CP24">
        <v>3631.55</v>
      </c>
      <c r="CQ24">
        <v>38.25</v>
      </c>
      <c r="CR24">
        <v>41.811999999999998</v>
      </c>
      <c r="CS24">
        <v>40.186999999999998</v>
      </c>
      <c r="CT24">
        <v>41.186999999999998</v>
      </c>
      <c r="CU24">
        <v>40</v>
      </c>
      <c r="CV24">
        <v>355.37</v>
      </c>
      <c r="CW24">
        <v>39.51</v>
      </c>
      <c r="CX24">
        <v>0</v>
      </c>
      <c r="CY24">
        <v>120.10000014305101</v>
      </c>
      <c r="CZ24">
        <v>0</v>
      </c>
      <c r="DA24">
        <v>968.14995999999996</v>
      </c>
      <c r="DB24">
        <v>4.8884615109531904</v>
      </c>
      <c r="DC24">
        <v>17.220769228634801</v>
      </c>
      <c r="DD24">
        <v>3818.6379999999999</v>
      </c>
      <c r="DE24">
        <v>15</v>
      </c>
      <c r="DF24">
        <v>1599848457.5999999</v>
      </c>
      <c r="DG24" t="s">
        <v>317</v>
      </c>
      <c r="DH24">
        <v>1599848445.5999999</v>
      </c>
      <c r="DI24">
        <v>1599848457.5999999</v>
      </c>
      <c r="DJ24">
        <v>49</v>
      </c>
      <c r="DK24">
        <v>-6.2E-2</v>
      </c>
      <c r="DL24">
        <v>1E-3</v>
      </c>
      <c r="DM24">
        <v>1.0660000000000001</v>
      </c>
      <c r="DN24">
        <v>-9.7000000000000003E-2</v>
      </c>
      <c r="DO24">
        <v>400</v>
      </c>
      <c r="DP24">
        <v>12</v>
      </c>
      <c r="DQ24">
        <v>0.1</v>
      </c>
      <c r="DR24">
        <v>0.04</v>
      </c>
      <c r="DS24">
        <v>-21.203429268292702</v>
      </c>
      <c r="DT24">
        <v>-0.27835191637634599</v>
      </c>
      <c r="DU24">
        <v>4.7857977105549801E-2</v>
      </c>
      <c r="DV24">
        <v>1</v>
      </c>
      <c r="DW24">
        <v>967.89172727272705</v>
      </c>
      <c r="DX24">
        <v>4.71973091276368</v>
      </c>
      <c r="DY24">
        <v>0.49564865811025999</v>
      </c>
      <c r="DZ24">
        <v>0</v>
      </c>
      <c r="EA24">
        <v>4.2073729268292697</v>
      </c>
      <c r="EB24">
        <v>1.7220418118476698E-2</v>
      </c>
      <c r="EC24">
        <v>1.9145708860141099E-3</v>
      </c>
      <c r="ED24">
        <v>1</v>
      </c>
      <c r="EE24">
        <v>2</v>
      </c>
      <c r="EF24">
        <v>3</v>
      </c>
      <c r="EG24" t="s">
        <v>302</v>
      </c>
      <c r="EH24">
        <v>100</v>
      </c>
      <c r="EI24">
        <v>100</v>
      </c>
      <c r="EJ24">
        <v>1.0660000000000001</v>
      </c>
      <c r="EK24">
        <v>-9.6799999999999997E-2</v>
      </c>
      <c r="EL24">
        <v>1.0656999999999901</v>
      </c>
      <c r="EM24">
        <v>0</v>
      </c>
      <c r="EN24">
        <v>0</v>
      </c>
      <c r="EO24">
        <v>0</v>
      </c>
      <c r="EP24">
        <v>-9.6814999999999402E-2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1.1000000000000001</v>
      </c>
      <c r="EY24">
        <v>0.9</v>
      </c>
      <c r="EZ24">
        <v>2</v>
      </c>
      <c r="FA24">
        <v>452.24900000000002</v>
      </c>
      <c r="FB24">
        <v>489.25099999999998</v>
      </c>
      <c r="FC24">
        <v>22.6401</v>
      </c>
      <c r="FD24">
        <v>26.709399999999999</v>
      </c>
      <c r="FE24">
        <v>30.000299999999999</v>
      </c>
      <c r="FF24">
        <v>26.6906</v>
      </c>
      <c r="FG24">
        <v>26.6585</v>
      </c>
      <c r="FH24">
        <v>21.2026</v>
      </c>
      <c r="FI24">
        <v>-30</v>
      </c>
      <c r="FJ24">
        <v>-30</v>
      </c>
      <c r="FK24">
        <v>22.64</v>
      </c>
      <c r="FL24">
        <v>400</v>
      </c>
      <c r="FM24">
        <v>10.1441</v>
      </c>
      <c r="FN24">
        <v>102.256</v>
      </c>
      <c r="FO24">
        <v>102.13200000000001</v>
      </c>
    </row>
    <row r="25" spans="1:171" x14ac:dyDescent="0.35">
      <c r="A25">
        <v>8</v>
      </c>
      <c r="B25">
        <v>1599848635.0999999</v>
      </c>
      <c r="C25">
        <v>982.09999990463302</v>
      </c>
      <c r="D25" t="s">
        <v>318</v>
      </c>
      <c r="E25" t="s">
        <v>319</v>
      </c>
      <c r="F25">
        <v>1599848635.0999999</v>
      </c>
      <c r="G25">
        <f t="shared" si="0"/>
        <v>3.5280531284734864E-3</v>
      </c>
      <c r="H25">
        <f t="shared" si="1"/>
        <v>11.428056031654505</v>
      </c>
      <c r="I25">
        <f t="shared" si="2"/>
        <v>384.65899999999999</v>
      </c>
      <c r="J25">
        <f t="shared" si="3"/>
        <v>315.74246846588187</v>
      </c>
      <c r="K25">
        <f t="shared" si="4"/>
        <v>32.069019715068784</v>
      </c>
      <c r="L25">
        <f t="shared" si="5"/>
        <v>39.068666038225999</v>
      </c>
      <c r="M25">
        <f t="shared" si="6"/>
        <v>0.30853652503776174</v>
      </c>
      <c r="N25">
        <f t="shared" si="7"/>
        <v>2.9579032526613558</v>
      </c>
      <c r="O25">
        <f t="shared" si="8"/>
        <v>0.29170712236896978</v>
      </c>
      <c r="P25">
        <f t="shared" si="9"/>
        <v>0.18375246904858311</v>
      </c>
      <c r="Q25">
        <f t="shared" si="10"/>
        <v>41.288045997510487</v>
      </c>
      <c r="R25">
        <f t="shared" si="11"/>
        <v>23.476393293136919</v>
      </c>
      <c r="S25">
        <f t="shared" si="12"/>
        <v>23.352699999999999</v>
      </c>
      <c r="T25">
        <f t="shared" si="13"/>
        <v>2.8804807662039034</v>
      </c>
      <c r="U25">
        <f t="shared" si="14"/>
        <v>55.593990715546269</v>
      </c>
      <c r="V25">
        <f t="shared" si="15"/>
        <v>1.6796543373236001</v>
      </c>
      <c r="W25">
        <f t="shared" si="16"/>
        <v>3.0212875810944486</v>
      </c>
      <c r="X25">
        <f t="shared" si="17"/>
        <v>1.2008264288803032</v>
      </c>
      <c r="Y25">
        <f t="shared" si="18"/>
        <v>-155.58714296568075</v>
      </c>
      <c r="Z25">
        <f t="shared" si="19"/>
        <v>126.45691876488132</v>
      </c>
      <c r="AA25">
        <f t="shared" si="20"/>
        <v>8.9297496685387863</v>
      </c>
      <c r="AB25">
        <f t="shared" si="21"/>
        <v>21.087571465249837</v>
      </c>
      <c r="AC25">
        <v>38</v>
      </c>
      <c r="AD25">
        <v>8</v>
      </c>
      <c r="AE25">
        <f t="shared" si="22"/>
        <v>1</v>
      </c>
      <c r="AF25">
        <f t="shared" si="23"/>
        <v>0</v>
      </c>
      <c r="AG25">
        <f t="shared" si="24"/>
        <v>54249.28451994303</v>
      </c>
      <c r="AH25" t="s">
        <v>284</v>
      </c>
      <c r="AI25">
        <v>10196.299999999999</v>
      </c>
      <c r="AJ25">
        <v>627.30653846153803</v>
      </c>
      <c r="AK25">
        <v>3081.57</v>
      </c>
      <c r="AL25">
        <f t="shared" si="25"/>
        <v>2454.2634615384623</v>
      </c>
      <c r="AM25">
        <f t="shared" si="26"/>
        <v>0.79643281234515595</v>
      </c>
      <c r="AN25">
        <v>-1.5660879199897699</v>
      </c>
      <c r="AO25" t="s">
        <v>320</v>
      </c>
      <c r="AP25">
        <v>10202.1</v>
      </c>
      <c r="AQ25">
        <v>914.73388</v>
      </c>
      <c r="AR25">
        <v>2652.55</v>
      </c>
      <c r="AS25">
        <f t="shared" si="27"/>
        <v>0.6551492412961113</v>
      </c>
      <c r="AT25">
        <v>0.5</v>
      </c>
      <c r="AU25">
        <f t="shared" si="28"/>
        <v>210.77844341250366</v>
      </c>
      <c r="AV25">
        <f t="shared" si="29"/>
        <v>11.428056031654505</v>
      </c>
      <c r="AW25">
        <f t="shared" si="30"/>
        <v>69.045668641638557</v>
      </c>
      <c r="AX25">
        <f t="shared" si="31"/>
        <v>0.72861963016719766</v>
      </c>
      <c r="AY25">
        <f t="shared" si="32"/>
        <v>6.1648353319575959E-2</v>
      </c>
      <c r="AZ25">
        <f t="shared" si="33"/>
        <v>0.16173870426570658</v>
      </c>
      <c r="BA25" t="s">
        <v>321</v>
      </c>
      <c r="BB25">
        <v>719.85</v>
      </c>
      <c r="BC25">
        <f t="shared" si="34"/>
        <v>1932.7000000000003</v>
      </c>
      <c r="BD25">
        <f t="shared" si="35"/>
        <v>0.89916496093547882</v>
      </c>
      <c r="BE25">
        <f t="shared" si="36"/>
        <v>0.18165574242501226</v>
      </c>
      <c r="BF25">
        <f t="shared" si="37"/>
        <v>0.85807763511053636</v>
      </c>
      <c r="BG25">
        <f t="shared" si="38"/>
        <v>0.17480600869601323</v>
      </c>
      <c r="BH25">
        <f t="shared" si="39"/>
        <v>0.70759803619540629</v>
      </c>
      <c r="BI25">
        <f t="shared" si="40"/>
        <v>0.29240196380459371</v>
      </c>
      <c r="BJ25">
        <f t="shared" si="41"/>
        <v>250.05099999999999</v>
      </c>
      <c r="BK25">
        <f t="shared" si="42"/>
        <v>210.77844341250366</v>
      </c>
      <c r="BL25">
        <f t="shared" si="43"/>
        <v>0.84294181352005659</v>
      </c>
      <c r="BM25">
        <f t="shared" si="44"/>
        <v>0.19588362704011328</v>
      </c>
      <c r="BN25">
        <v>6</v>
      </c>
      <c r="BO25">
        <v>0.5</v>
      </c>
      <c r="BP25" t="s">
        <v>285</v>
      </c>
      <c r="BQ25">
        <v>1599848635.0999999</v>
      </c>
      <c r="BR25">
        <v>384.65899999999999</v>
      </c>
      <c r="BS25">
        <v>400.00099999999998</v>
      </c>
      <c r="BT25">
        <v>16.537400000000002</v>
      </c>
      <c r="BU25">
        <v>12.373799999999999</v>
      </c>
      <c r="BV25">
        <v>383.52</v>
      </c>
      <c r="BW25">
        <v>16.635899999999999</v>
      </c>
      <c r="BX25">
        <v>500.00599999999997</v>
      </c>
      <c r="BY25">
        <v>101.467</v>
      </c>
      <c r="BZ25">
        <v>0.10001400000000001</v>
      </c>
      <c r="CA25">
        <v>24.145700000000001</v>
      </c>
      <c r="CB25">
        <v>23.352699999999999</v>
      </c>
      <c r="CC25">
        <v>999.9</v>
      </c>
      <c r="CD25">
        <v>0</v>
      </c>
      <c r="CE25">
        <v>0</v>
      </c>
      <c r="CF25">
        <v>10015.6</v>
      </c>
      <c r="CG25">
        <v>0</v>
      </c>
      <c r="CH25">
        <v>1.7200500000000001E-3</v>
      </c>
      <c r="CI25">
        <v>250.05099999999999</v>
      </c>
      <c r="CJ25">
        <v>0.89995199999999997</v>
      </c>
      <c r="CK25">
        <v>0.100048</v>
      </c>
      <c r="CL25">
        <v>0</v>
      </c>
      <c r="CM25">
        <v>913.86599999999999</v>
      </c>
      <c r="CN25">
        <v>4.9998399999999998</v>
      </c>
      <c r="CO25">
        <v>2241.84</v>
      </c>
      <c r="CP25">
        <v>2253.65</v>
      </c>
      <c r="CQ25">
        <v>37.811999999999998</v>
      </c>
      <c r="CR25">
        <v>41.625</v>
      </c>
      <c r="CS25">
        <v>39.875</v>
      </c>
      <c r="CT25">
        <v>41</v>
      </c>
      <c r="CU25">
        <v>39.686999999999998</v>
      </c>
      <c r="CV25">
        <v>220.53</v>
      </c>
      <c r="CW25">
        <v>24.52</v>
      </c>
      <c r="CX25">
        <v>0</v>
      </c>
      <c r="CY25">
        <v>120.10000014305101</v>
      </c>
      <c r="CZ25">
        <v>0</v>
      </c>
      <c r="DA25">
        <v>914.73388</v>
      </c>
      <c r="DB25">
        <v>-8.0296153706021194</v>
      </c>
      <c r="DC25">
        <v>-21.079230701309299</v>
      </c>
      <c r="DD25">
        <v>2243.2703999999999</v>
      </c>
      <c r="DE25">
        <v>15</v>
      </c>
      <c r="DF25">
        <v>1599848575.0999999</v>
      </c>
      <c r="DG25" t="s">
        <v>322</v>
      </c>
      <c r="DH25">
        <v>1599848563.0999999</v>
      </c>
      <c r="DI25">
        <v>1599848575.0999999</v>
      </c>
      <c r="DJ25">
        <v>50</v>
      </c>
      <c r="DK25">
        <v>7.2999999999999995E-2</v>
      </c>
      <c r="DL25">
        <v>-2E-3</v>
      </c>
      <c r="DM25">
        <v>1.139</v>
      </c>
      <c r="DN25">
        <v>-9.9000000000000005E-2</v>
      </c>
      <c r="DO25">
        <v>400</v>
      </c>
      <c r="DP25">
        <v>12</v>
      </c>
      <c r="DQ25">
        <v>0.17</v>
      </c>
      <c r="DR25">
        <v>0.03</v>
      </c>
      <c r="DS25">
        <v>-15.2811024390244</v>
      </c>
      <c r="DT25">
        <v>-0.54149268292685504</v>
      </c>
      <c r="DU25">
        <v>6.4469412251100894E-2</v>
      </c>
      <c r="DV25">
        <v>0</v>
      </c>
      <c r="DW25">
        <v>915.15908823529401</v>
      </c>
      <c r="DX25">
        <v>-7.9220794590055297</v>
      </c>
      <c r="DY25">
        <v>0.80209763112826704</v>
      </c>
      <c r="DZ25">
        <v>0</v>
      </c>
      <c r="EA25">
        <v>4.1670641463414597</v>
      </c>
      <c r="EB25">
        <v>-4.14982578404617E-4</v>
      </c>
      <c r="EC25">
        <v>1.9495390019304E-3</v>
      </c>
      <c r="ED25">
        <v>1</v>
      </c>
      <c r="EE25">
        <v>1</v>
      </c>
      <c r="EF25">
        <v>3</v>
      </c>
      <c r="EG25" t="s">
        <v>291</v>
      </c>
      <c r="EH25">
        <v>100</v>
      </c>
      <c r="EI25">
        <v>100</v>
      </c>
      <c r="EJ25">
        <v>1.139</v>
      </c>
      <c r="EK25">
        <v>-9.8500000000000004E-2</v>
      </c>
      <c r="EL25">
        <v>1.1389999999999001</v>
      </c>
      <c r="EM25">
        <v>0</v>
      </c>
      <c r="EN25">
        <v>0</v>
      </c>
      <c r="EO25">
        <v>0</v>
      </c>
      <c r="EP25">
        <v>-9.8559999999999107E-2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1.2</v>
      </c>
      <c r="EY25">
        <v>1</v>
      </c>
      <c r="EZ25">
        <v>2</v>
      </c>
      <c r="FA25">
        <v>452.62799999999999</v>
      </c>
      <c r="FB25">
        <v>488.98399999999998</v>
      </c>
      <c r="FC25">
        <v>22.639500000000002</v>
      </c>
      <c r="FD25">
        <v>26.756900000000002</v>
      </c>
      <c r="FE25">
        <v>30.000299999999999</v>
      </c>
      <c r="FF25">
        <v>26.738700000000001</v>
      </c>
      <c r="FG25">
        <v>26.707100000000001</v>
      </c>
      <c r="FH25">
        <v>21.2041</v>
      </c>
      <c r="FI25">
        <v>-30</v>
      </c>
      <c r="FJ25">
        <v>-30</v>
      </c>
      <c r="FK25">
        <v>22.64</v>
      </c>
      <c r="FL25">
        <v>400</v>
      </c>
      <c r="FM25">
        <v>10.1441</v>
      </c>
      <c r="FN25">
        <v>102.24299999999999</v>
      </c>
      <c r="FO25">
        <v>102.127</v>
      </c>
    </row>
    <row r="26" spans="1:171" x14ac:dyDescent="0.35">
      <c r="A26">
        <v>9</v>
      </c>
      <c r="B26">
        <v>1599848755.5999999</v>
      </c>
      <c r="C26">
        <v>1102.5999999046301</v>
      </c>
      <c r="D26" t="s">
        <v>323</v>
      </c>
      <c r="E26" t="s">
        <v>324</v>
      </c>
      <c r="F26">
        <v>1599848755.5999999</v>
      </c>
      <c r="G26">
        <f t="shared" si="0"/>
        <v>3.4733522817470396E-3</v>
      </c>
      <c r="H26">
        <f t="shared" si="1"/>
        <v>7.0237868207249559</v>
      </c>
      <c r="I26">
        <f t="shared" si="2"/>
        <v>389.96800000000002</v>
      </c>
      <c r="J26">
        <f t="shared" si="3"/>
        <v>344.23365797297805</v>
      </c>
      <c r="K26">
        <f t="shared" si="4"/>
        <v>34.96481828452378</v>
      </c>
      <c r="L26">
        <f t="shared" si="5"/>
        <v>39.6101890125152</v>
      </c>
      <c r="M26">
        <f t="shared" si="6"/>
        <v>0.30448770649707885</v>
      </c>
      <c r="N26">
        <f t="shared" si="7"/>
        <v>2.9596616366617008</v>
      </c>
      <c r="O26">
        <f t="shared" si="8"/>
        <v>0.28809367341132391</v>
      </c>
      <c r="P26">
        <f t="shared" si="9"/>
        <v>0.18145789257912698</v>
      </c>
      <c r="Q26">
        <f t="shared" si="10"/>
        <v>24.765920083943346</v>
      </c>
      <c r="R26">
        <f t="shared" si="11"/>
        <v>23.321650535785047</v>
      </c>
      <c r="S26">
        <f t="shared" si="12"/>
        <v>23.292999999999999</v>
      </c>
      <c r="T26">
        <f t="shared" si="13"/>
        <v>2.8701165454062174</v>
      </c>
      <c r="U26">
        <f t="shared" si="14"/>
        <v>55.612100521601313</v>
      </c>
      <c r="V26">
        <f t="shared" si="15"/>
        <v>1.672906015458</v>
      </c>
      <c r="W26">
        <f t="shared" si="16"/>
        <v>3.00816908508643</v>
      </c>
      <c r="X26">
        <f t="shared" si="17"/>
        <v>1.1972105299482174</v>
      </c>
      <c r="Y26">
        <f t="shared" si="18"/>
        <v>-153.17483562504444</v>
      </c>
      <c r="Z26">
        <f t="shared" si="19"/>
        <v>124.48970921708164</v>
      </c>
      <c r="AA26">
        <f t="shared" si="20"/>
        <v>8.7797423788616893</v>
      </c>
      <c r="AB26">
        <f t="shared" si="21"/>
        <v>4.8605360548422425</v>
      </c>
      <c r="AC26">
        <v>37</v>
      </c>
      <c r="AD26">
        <v>7</v>
      </c>
      <c r="AE26">
        <f t="shared" si="22"/>
        <v>1</v>
      </c>
      <c r="AF26">
        <f t="shared" si="23"/>
        <v>0</v>
      </c>
      <c r="AG26">
        <f t="shared" si="24"/>
        <v>54314.555474464934</v>
      </c>
      <c r="AH26" t="s">
        <v>284</v>
      </c>
      <c r="AI26">
        <v>10196.299999999999</v>
      </c>
      <c r="AJ26">
        <v>627.30653846153803</v>
      </c>
      <c r="AK26">
        <v>3081.57</v>
      </c>
      <c r="AL26">
        <f t="shared" si="25"/>
        <v>2454.2634615384623</v>
      </c>
      <c r="AM26">
        <f t="shared" si="26"/>
        <v>0.79643281234515595</v>
      </c>
      <c r="AN26">
        <v>-1.5660879199897699</v>
      </c>
      <c r="AO26" t="s">
        <v>325</v>
      </c>
      <c r="AP26">
        <v>10194.200000000001</v>
      </c>
      <c r="AQ26">
        <v>860.3682</v>
      </c>
      <c r="AR26">
        <v>2702.55</v>
      </c>
      <c r="AS26">
        <f t="shared" si="27"/>
        <v>0.68164577898651268</v>
      </c>
      <c r="AT26">
        <v>0.5</v>
      </c>
      <c r="AU26">
        <f t="shared" si="28"/>
        <v>126.49012887685892</v>
      </c>
      <c r="AV26">
        <f t="shared" si="29"/>
        <v>7.0237868207249559</v>
      </c>
      <c r="AW26">
        <f t="shared" si="30"/>
        <v>43.110731216185442</v>
      </c>
      <c r="AX26">
        <f t="shared" si="31"/>
        <v>0.73462470629590571</v>
      </c>
      <c r="AY26">
        <f t="shared" si="32"/>
        <v>6.7909447298272321E-2</v>
      </c>
      <c r="AZ26">
        <f t="shared" si="33"/>
        <v>0.14024532386079813</v>
      </c>
      <c r="BA26" t="s">
        <v>326</v>
      </c>
      <c r="BB26">
        <v>717.19</v>
      </c>
      <c r="BC26">
        <f t="shared" si="34"/>
        <v>1985.3600000000001</v>
      </c>
      <c r="BD26">
        <f t="shared" si="35"/>
        <v>0.92788300358625142</v>
      </c>
      <c r="BE26">
        <f t="shared" si="36"/>
        <v>0.16030418122298445</v>
      </c>
      <c r="BF26">
        <f t="shared" si="37"/>
        <v>0.88769430389353743</v>
      </c>
      <c r="BG26">
        <f t="shared" si="38"/>
        <v>0.15443329778556464</v>
      </c>
      <c r="BH26">
        <f t="shared" si="39"/>
        <v>0.77346932550740921</v>
      </c>
      <c r="BI26">
        <f t="shared" si="40"/>
        <v>0.22653067449259079</v>
      </c>
      <c r="BJ26">
        <f t="shared" si="41"/>
        <v>150.066</v>
      </c>
      <c r="BK26">
        <f t="shared" si="42"/>
        <v>126.49012887685892</v>
      </c>
      <c r="BL26">
        <f t="shared" si="43"/>
        <v>0.84289665131914571</v>
      </c>
      <c r="BM26">
        <f t="shared" si="44"/>
        <v>0.19579330263829159</v>
      </c>
      <c r="BN26">
        <v>6</v>
      </c>
      <c r="BO26">
        <v>0.5</v>
      </c>
      <c r="BP26" t="s">
        <v>285</v>
      </c>
      <c r="BQ26">
        <v>1599848755.5999999</v>
      </c>
      <c r="BR26">
        <v>389.96800000000002</v>
      </c>
      <c r="BS26">
        <v>400.02199999999999</v>
      </c>
      <c r="BT26">
        <v>16.47</v>
      </c>
      <c r="BU26">
        <v>12.3706</v>
      </c>
      <c r="BV26">
        <v>388.82499999999999</v>
      </c>
      <c r="BW26">
        <v>16.567</v>
      </c>
      <c r="BX26">
        <v>499.99700000000001</v>
      </c>
      <c r="BY26">
        <v>101.473</v>
      </c>
      <c r="BZ26">
        <v>9.9921399999999994E-2</v>
      </c>
      <c r="CA26">
        <v>24.0732</v>
      </c>
      <c r="CB26">
        <v>23.292999999999999</v>
      </c>
      <c r="CC26">
        <v>999.9</v>
      </c>
      <c r="CD26">
        <v>0</v>
      </c>
      <c r="CE26">
        <v>0</v>
      </c>
      <c r="CF26">
        <v>10025</v>
      </c>
      <c r="CG26">
        <v>0</v>
      </c>
      <c r="CH26">
        <v>1.5289399999999999E-3</v>
      </c>
      <c r="CI26">
        <v>150.066</v>
      </c>
      <c r="CJ26">
        <v>0.90014899999999998</v>
      </c>
      <c r="CK26">
        <v>9.9850999999999995E-2</v>
      </c>
      <c r="CL26">
        <v>0</v>
      </c>
      <c r="CM26">
        <v>859.39700000000005</v>
      </c>
      <c r="CN26">
        <v>4.9998399999999998</v>
      </c>
      <c r="CO26">
        <v>1253.81</v>
      </c>
      <c r="CP26">
        <v>1334.19</v>
      </c>
      <c r="CQ26">
        <v>37.311999999999998</v>
      </c>
      <c r="CR26">
        <v>41.375</v>
      </c>
      <c r="CS26">
        <v>39.5</v>
      </c>
      <c r="CT26">
        <v>40.811999999999998</v>
      </c>
      <c r="CU26">
        <v>39.311999999999998</v>
      </c>
      <c r="CV26">
        <v>130.58000000000001</v>
      </c>
      <c r="CW26">
        <v>14.49</v>
      </c>
      <c r="CX26">
        <v>0</v>
      </c>
      <c r="CY26">
        <v>120.10000014305101</v>
      </c>
      <c r="CZ26">
        <v>0</v>
      </c>
      <c r="DA26">
        <v>860.3682</v>
      </c>
      <c r="DB26">
        <v>-10.276230741812</v>
      </c>
      <c r="DC26">
        <v>-14.465384608394499</v>
      </c>
      <c r="DD26">
        <v>1255.2904000000001</v>
      </c>
      <c r="DE26">
        <v>15</v>
      </c>
      <c r="DF26">
        <v>1599848692.5999999</v>
      </c>
      <c r="DG26" t="s">
        <v>327</v>
      </c>
      <c r="DH26">
        <v>1599848686.0999999</v>
      </c>
      <c r="DI26">
        <v>1599848692.5999999</v>
      </c>
      <c r="DJ26">
        <v>51</v>
      </c>
      <c r="DK26">
        <v>4.0000000000000001E-3</v>
      </c>
      <c r="DL26">
        <v>2E-3</v>
      </c>
      <c r="DM26">
        <v>1.143</v>
      </c>
      <c r="DN26">
        <v>-9.7000000000000003E-2</v>
      </c>
      <c r="DO26">
        <v>400</v>
      </c>
      <c r="DP26">
        <v>12</v>
      </c>
      <c r="DQ26">
        <v>0.37</v>
      </c>
      <c r="DR26">
        <v>0.02</v>
      </c>
      <c r="DS26">
        <v>-10.005078536585399</v>
      </c>
      <c r="DT26">
        <v>-0.20356452961673299</v>
      </c>
      <c r="DU26">
        <v>3.09898192221152E-2</v>
      </c>
      <c r="DV26">
        <v>1</v>
      </c>
      <c r="DW26">
        <v>861.04024242424202</v>
      </c>
      <c r="DX26">
        <v>-11.739639159348</v>
      </c>
      <c r="DY26">
        <v>1.13412983678459</v>
      </c>
      <c r="DZ26">
        <v>0</v>
      </c>
      <c r="EA26">
        <v>4.1088707317073201</v>
      </c>
      <c r="EB26">
        <v>-4.3829686411139497E-2</v>
      </c>
      <c r="EC26">
        <v>4.5146144206392198E-3</v>
      </c>
      <c r="ED26">
        <v>1</v>
      </c>
      <c r="EE26">
        <v>2</v>
      </c>
      <c r="EF26">
        <v>3</v>
      </c>
      <c r="EG26" t="s">
        <v>302</v>
      </c>
      <c r="EH26">
        <v>100</v>
      </c>
      <c r="EI26">
        <v>100</v>
      </c>
      <c r="EJ26">
        <v>1.143</v>
      </c>
      <c r="EK26">
        <v>-9.7000000000000003E-2</v>
      </c>
      <c r="EL26">
        <v>1.1429047619047901</v>
      </c>
      <c r="EM26">
        <v>0</v>
      </c>
      <c r="EN26">
        <v>0</v>
      </c>
      <c r="EO26">
        <v>0</v>
      </c>
      <c r="EP26">
        <v>-9.6965000000000898E-2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1.2</v>
      </c>
      <c r="EY26">
        <v>1.1000000000000001</v>
      </c>
      <c r="EZ26">
        <v>2</v>
      </c>
      <c r="FA26">
        <v>453.06700000000001</v>
      </c>
      <c r="FB26">
        <v>488.82799999999997</v>
      </c>
      <c r="FC26">
        <v>22.639900000000001</v>
      </c>
      <c r="FD26">
        <v>26.8065</v>
      </c>
      <c r="FE26">
        <v>30.0001</v>
      </c>
      <c r="FF26">
        <v>26.785299999999999</v>
      </c>
      <c r="FG26">
        <v>26.7529</v>
      </c>
      <c r="FH26">
        <v>21.205100000000002</v>
      </c>
      <c r="FI26">
        <v>-30</v>
      </c>
      <c r="FJ26">
        <v>-30</v>
      </c>
      <c r="FK26">
        <v>22.64</v>
      </c>
      <c r="FL26">
        <v>400</v>
      </c>
      <c r="FM26">
        <v>10.1441</v>
      </c>
      <c r="FN26">
        <v>102.232</v>
      </c>
      <c r="FO26">
        <v>102.122</v>
      </c>
    </row>
    <row r="27" spans="1:171" x14ac:dyDescent="0.35">
      <c r="A27">
        <v>10</v>
      </c>
      <c r="B27">
        <v>1599848876.0999999</v>
      </c>
      <c r="C27">
        <v>1223.0999999046301</v>
      </c>
      <c r="D27" t="s">
        <v>328</v>
      </c>
      <c r="E27" t="s">
        <v>329</v>
      </c>
      <c r="F27">
        <v>1599848876.0999999</v>
      </c>
      <c r="G27">
        <f t="shared" si="0"/>
        <v>3.3578467773734411E-3</v>
      </c>
      <c r="H27">
        <f t="shared" si="1"/>
        <v>4.6569333818528378</v>
      </c>
      <c r="I27">
        <f t="shared" si="2"/>
        <v>392.87400000000002</v>
      </c>
      <c r="J27">
        <f t="shared" si="3"/>
        <v>358.88267610677588</v>
      </c>
      <c r="K27">
        <f t="shared" si="4"/>
        <v>36.45239223874708</v>
      </c>
      <c r="L27">
        <f t="shared" si="5"/>
        <v>39.904955301171</v>
      </c>
      <c r="M27">
        <f t="shared" si="6"/>
        <v>0.29165026527093085</v>
      </c>
      <c r="N27">
        <f t="shared" si="7"/>
        <v>2.9548019858241021</v>
      </c>
      <c r="O27">
        <f t="shared" si="8"/>
        <v>0.2765492873658324</v>
      </c>
      <c r="P27">
        <f t="shared" si="9"/>
        <v>0.17413488414170886</v>
      </c>
      <c r="Q27">
        <f t="shared" si="10"/>
        <v>16.516326896261027</v>
      </c>
      <c r="R27">
        <f t="shared" si="11"/>
        <v>23.257074612854531</v>
      </c>
      <c r="S27">
        <f t="shared" si="12"/>
        <v>23.261900000000001</v>
      </c>
      <c r="T27">
        <f t="shared" si="13"/>
        <v>2.8647303619318722</v>
      </c>
      <c r="U27">
        <f t="shared" si="14"/>
        <v>55.295808046861907</v>
      </c>
      <c r="V27">
        <f t="shared" si="15"/>
        <v>1.6589127607345999</v>
      </c>
      <c r="W27">
        <f t="shared" si="16"/>
        <v>3.0000696604862163</v>
      </c>
      <c r="X27">
        <f t="shared" si="17"/>
        <v>1.2058176011972723</v>
      </c>
      <c r="Y27">
        <f t="shared" si="18"/>
        <v>-148.08104288216876</v>
      </c>
      <c r="Z27">
        <f t="shared" si="19"/>
        <v>122.08697176323179</v>
      </c>
      <c r="AA27">
        <f t="shared" si="20"/>
        <v>8.6211342694794801</v>
      </c>
      <c r="AB27">
        <f t="shared" si="21"/>
        <v>-0.85660995319646815</v>
      </c>
      <c r="AC27">
        <v>37</v>
      </c>
      <c r="AD27">
        <v>7</v>
      </c>
      <c r="AE27">
        <f t="shared" si="22"/>
        <v>1</v>
      </c>
      <c r="AF27">
        <f t="shared" si="23"/>
        <v>0</v>
      </c>
      <c r="AG27">
        <f t="shared" si="24"/>
        <v>54179.339761072129</v>
      </c>
      <c r="AH27" t="s">
        <v>284</v>
      </c>
      <c r="AI27">
        <v>10196.299999999999</v>
      </c>
      <c r="AJ27">
        <v>627.30653846153803</v>
      </c>
      <c r="AK27">
        <v>3081.57</v>
      </c>
      <c r="AL27">
        <f t="shared" si="25"/>
        <v>2454.2634615384623</v>
      </c>
      <c r="AM27">
        <f t="shared" si="26"/>
        <v>0.79643281234515595</v>
      </c>
      <c r="AN27">
        <v>-1.5660879199897699</v>
      </c>
      <c r="AO27" t="s">
        <v>330</v>
      </c>
      <c r="AP27">
        <v>10190.200000000001</v>
      </c>
      <c r="AQ27">
        <v>815.16283999999996</v>
      </c>
      <c r="AR27">
        <v>2747.07</v>
      </c>
      <c r="AS27">
        <f t="shared" si="27"/>
        <v>0.70326098716086594</v>
      </c>
      <c r="AT27">
        <v>0.5</v>
      </c>
      <c r="AU27">
        <f t="shared" si="28"/>
        <v>84.397000512730983</v>
      </c>
      <c r="AV27">
        <f t="shared" si="29"/>
        <v>4.6569333818528378</v>
      </c>
      <c r="AW27">
        <f t="shared" si="30"/>
        <v>29.676558946999648</v>
      </c>
      <c r="AX27">
        <f t="shared" si="31"/>
        <v>0.73939870480184344</v>
      </c>
      <c r="AY27">
        <f t="shared" si="32"/>
        <v>7.3735100347599294E-2</v>
      </c>
      <c r="AZ27">
        <f t="shared" si="33"/>
        <v>0.12176609988096407</v>
      </c>
      <c r="BA27" t="s">
        <v>331</v>
      </c>
      <c r="BB27">
        <v>715.89</v>
      </c>
      <c r="BC27">
        <f t="shared" si="34"/>
        <v>2031.1800000000003</v>
      </c>
      <c r="BD27">
        <f t="shared" si="35"/>
        <v>0.95112553294144286</v>
      </c>
      <c r="BE27">
        <f t="shared" si="36"/>
        <v>0.14139697676777924</v>
      </c>
      <c r="BF27">
        <f t="shared" si="37"/>
        <v>0.91137864910544242</v>
      </c>
      <c r="BG27">
        <f t="shared" si="38"/>
        <v>0.13629343599090118</v>
      </c>
      <c r="BH27">
        <f t="shared" si="39"/>
        <v>0.83529477101464722</v>
      </c>
      <c r="BI27">
        <f t="shared" si="40"/>
        <v>0.16470522898535278</v>
      </c>
      <c r="BJ27">
        <f t="shared" si="41"/>
        <v>100.133</v>
      </c>
      <c r="BK27">
        <f t="shared" si="42"/>
        <v>84.397000512730983</v>
      </c>
      <c r="BL27">
        <f t="shared" si="43"/>
        <v>0.84284901593611483</v>
      </c>
      <c r="BM27">
        <f t="shared" si="44"/>
        <v>0.19569803187222987</v>
      </c>
      <c r="BN27">
        <v>6</v>
      </c>
      <c r="BO27">
        <v>0.5</v>
      </c>
      <c r="BP27" t="s">
        <v>285</v>
      </c>
      <c r="BQ27">
        <v>1599848876.0999999</v>
      </c>
      <c r="BR27">
        <v>392.87400000000002</v>
      </c>
      <c r="BS27">
        <v>400.04500000000002</v>
      </c>
      <c r="BT27">
        <v>16.3324</v>
      </c>
      <c r="BU27">
        <v>12.369</v>
      </c>
      <c r="BV27">
        <v>391.791</v>
      </c>
      <c r="BW27">
        <v>16.4282</v>
      </c>
      <c r="BX27">
        <v>500.02600000000001</v>
      </c>
      <c r="BY27">
        <v>101.47199999999999</v>
      </c>
      <c r="BZ27">
        <v>9.9891499999999994E-2</v>
      </c>
      <c r="CA27">
        <v>24.028300000000002</v>
      </c>
      <c r="CB27">
        <v>23.261900000000001</v>
      </c>
      <c r="CC27">
        <v>999.9</v>
      </c>
      <c r="CD27">
        <v>0</v>
      </c>
      <c r="CE27">
        <v>0</v>
      </c>
      <c r="CF27">
        <v>9997.5</v>
      </c>
      <c r="CG27">
        <v>0</v>
      </c>
      <c r="CH27">
        <v>1.53849E-3</v>
      </c>
      <c r="CI27">
        <v>100.133</v>
      </c>
      <c r="CJ27">
        <v>0.90006900000000001</v>
      </c>
      <c r="CK27">
        <v>9.9931300000000001E-2</v>
      </c>
      <c r="CL27">
        <v>0</v>
      </c>
      <c r="CM27">
        <v>814.94</v>
      </c>
      <c r="CN27">
        <v>4.9998399999999998</v>
      </c>
      <c r="CO27">
        <v>781.40300000000002</v>
      </c>
      <c r="CP27">
        <v>874.93</v>
      </c>
      <c r="CQ27">
        <v>37</v>
      </c>
      <c r="CR27">
        <v>41.125</v>
      </c>
      <c r="CS27">
        <v>39.186999999999998</v>
      </c>
      <c r="CT27">
        <v>40.625</v>
      </c>
      <c r="CU27">
        <v>39</v>
      </c>
      <c r="CV27">
        <v>85.63</v>
      </c>
      <c r="CW27">
        <v>9.51</v>
      </c>
      <c r="CX27">
        <v>0</v>
      </c>
      <c r="CY27">
        <v>120.09999990463299</v>
      </c>
      <c r="CZ27">
        <v>0</v>
      </c>
      <c r="DA27">
        <v>815.16283999999996</v>
      </c>
      <c r="DB27">
        <v>-5.4808461454347102</v>
      </c>
      <c r="DC27">
        <v>-6.0020769334597999</v>
      </c>
      <c r="DD27">
        <v>781.04891999999995</v>
      </c>
      <c r="DE27">
        <v>15</v>
      </c>
      <c r="DF27">
        <v>1599848816.5999999</v>
      </c>
      <c r="DG27" t="s">
        <v>332</v>
      </c>
      <c r="DH27">
        <v>1599848804.0999999</v>
      </c>
      <c r="DI27">
        <v>1599848816.5999999</v>
      </c>
      <c r="DJ27">
        <v>52</v>
      </c>
      <c r="DK27">
        <v>-0.06</v>
      </c>
      <c r="DL27">
        <v>1E-3</v>
      </c>
      <c r="DM27">
        <v>1.083</v>
      </c>
      <c r="DN27">
        <v>-9.6000000000000002E-2</v>
      </c>
      <c r="DO27">
        <v>400</v>
      </c>
      <c r="DP27">
        <v>12</v>
      </c>
      <c r="DQ27">
        <v>0.25</v>
      </c>
      <c r="DR27">
        <v>0.03</v>
      </c>
      <c r="DS27">
        <v>-7.0735202439024398</v>
      </c>
      <c r="DT27">
        <v>-0.362684947735193</v>
      </c>
      <c r="DU27">
        <v>4.8641867868088898E-2</v>
      </c>
      <c r="DV27">
        <v>1</v>
      </c>
      <c r="DW27">
        <v>815.421242424242</v>
      </c>
      <c r="DX27">
        <v>-5.6259412751671896</v>
      </c>
      <c r="DY27">
        <v>0.56534537742510604</v>
      </c>
      <c r="DZ27">
        <v>0</v>
      </c>
      <c r="EA27">
        <v>3.9758975609756102</v>
      </c>
      <c r="EB27">
        <v>-7.1388919860621E-2</v>
      </c>
      <c r="EC27">
        <v>7.07299597765613E-3</v>
      </c>
      <c r="ED27">
        <v>1</v>
      </c>
      <c r="EE27">
        <v>2</v>
      </c>
      <c r="EF27">
        <v>3</v>
      </c>
      <c r="EG27" t="s">
        <v>302</v>
      </c>
      <c r="EH27">
        <v>100</v>
      </c>
      <c r="EI27">
        <v>100</v>
      </c>
      <c r="EJ27">
        <v>1.083</v>
      </c>
      <c r="EK27">
        <v>-9.5799999999999996E-2</v>
      </c>
      <c r="EL27">
        <v>1.08265000000011</v>
      </c>
      <c r="EM27">
        <v>0</v>
      </c>
      <c r="EN27">
        <v>0</v>
      </c>
      <c r="EO27">
        <v>0</v>
      </c>
      <c r="EP27">
        <v>-9.5842857142859103E-2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1.2</v>
      </c>
      <c r="EY27">
        <v>1</v>
      </c>
      <c r="EZ27">
        <v>2</v>
      </c>
      <c r="FA27">
        <v>453.29399999999998</v>
      </c>
      <c r="FB27">
        <v>488.601</v>
      </c>
      <c r="FC27">
        <v>22.639900000000001</v>
      </c>
      <c r="FD27">
        <v>26.8368</v>
      </c>
      <c r="FE27">
        <v>30.0002</v>
      </c>
      <c r="FF27">
        <v>26.819299999999998</v>
      </c>
      <c r="FG27">
        <v>26.787400000000002</v>
      </c>
      <c r="FH27">
        <v>21.2043</v>
      </c>
      <c r="FI27">
        <v>-30</v>
      </c>
      <c r="FJ27">
        <v>-30</v>
      </c>
      <c r="FK27">
        <v>22.64</v>
      </c>
      <c r="FL27">
        <v>400</v>
      </c>
      <c r="FM27">
        <v>10.1441</v>
      </c>
      <c r="FN27">
        <v>102.233</v>
      </c>
      <c r="FO27">
        <v>102.12</v>
      </c>
    </row>
    <row r="28" spans="1:171" x14ac:dyDescent="0.35">
      <c r="A28">
        <v>11</v>
      </c>
      <c r="B28">
        <v>1599848996.5999999</v>
      </c>
      <c r="C28">
        <v>1343.5999999046301</v>
      </c>
      <c r="D28" t="s">
        <v>333</v>
      </c>
      <c r="E28" t="s">
        <v>334</v>
      </c>
      <c r="F28">
        <v>1599848996.5999999</v>
      </c>
      <c r="G28">
        <f t="shared" si="0"/>
        <v>3.17789856245716E-3</v>
      </c>
      <c r="H28">
        <f t="shared" si="1"/>
        <v>1.7610122996968907</v>
      </c>
      <c r="I28">
        <f t="shared" si="2"/>
        <v>396.41500000000002</v>
      </c>
      <c r="J28">
        <f t="shared" si="3"/>
        <v>377.9702820879159</v>
      </c>
      <c r="K28">
        <f t="shared" si="4"/>
        <v>38.389652047344391</v>
      </c>
      <c r="L28">
        <f t="shared" si="5"/>
        <v>40.263043518347999</v>
      </c>
      <c r="M28">
        <f t="shared" si="6"/>
        <v>0.27076564609105475</v>
      </c>
      <c r="N28">
        <f t="shared" si="7"/>
        <v>2.9561597427741519</v>
      </c>
      <c r="O28">
        <f t="shared" si="8"/>
        <v>0.25770359097166357</v>
      </c>
      <c r="P28">
        <f t="shared" si="9"/>
        <v>0.16218579494265972</v>
      </c>
      <c r="Q28">
        <f t="shared" si="10"/>
        <v>8.2317815560353509</v>
      </c>
      <c r="R28">
        <f t="shared" si="11"/>
        <v>23.212539350456709</v>
      </c>
      <c r="S28">
        <f t="shared" si="12"/>
        <v>23.242100000000001</v>
      </c>
      <c r="T28">
        <f t="shared" si="13"/>
        <v>2.8613058243417999</v>
      </c>
      <c r="U28">
        <f t="shared" si="14"/>
        <v>54.690602616575902</v>
      </c>
      <c r="V28">
        <f t="shared" si="15"/>
        <v>1.63654343958336</v>
      </c>
      <c r="W28">
        <f t="shared" si="16"/>
        <v>2.9923668076155892</v>
      </c>
      <c r="X28">
        <f t="shared" si="17"/>
        <v>1.2247623847584399</v>
      </c>
      <c r="Y28">
        <f t="shared" si="18"/>
        <v>-140.14532660436075</v>
      </c>
      <c r="Z28">
        <f t="shared" si="19"/>
        <v>118.47750464458358</v>
      </c>
      <c r="AA28">
        <f t="shared" si="20"/>
        <v>8.3597626715566662</v>
      </c>
      <c r="AB28">
        <f t="shared" si="21"/>
        <v>-5.0762777321851615</v>
      </c>
      <c r="AC28">
        <v>37</v>
      </c>
      <c r="AD28">
        <v>7</v>
      </c>
      <c r="AE28">
        <f t="shared" si="22"/>
        <v>1</v>
      </c>
      <c r="AF28">
        <f t="shared" si="23"/>
        <v>0</v>
      </c>
      <c r="AG28">
        <f t="shared" si="24"/>
        <v>54227.115914699156</v>
      </c>
      <c r="AH28" t="s">
        <v>284</v>
      </c>
      <c r="AI28">
        <v>10196.299999999999</v>
      </c>
      <c r="AJ28">
        <v>627.30653846153803</v>
      </c>
      <c r="AK28">
        <v>3081.57</v>
      </c>
      <c r="AL28">
        <f t="shared" si="25"/>
        <v>2454.2634615384623</v>
      </c>
      <c r="AM28">
        <f t="shared" si="26"/>
        <v>0.79643281234515595</v>
      </c>
      <c r="AN28">
        <v>-1.5660879199897699</v>
      </c>
      <c r="AO28" t="s">
        <v>335</v>
      </c>
      <c r="AP28">
        <v>10185.700000000001</v>
      </c>
      <c r="AQ28">
        <v>759.19204000000002</v>
      </c>
      <c r="AR28">
        <v>2779.16</v>
      </c>
      <c r="AS28">
        <f t="shared" si="27"/>
        <v>0.72682679658601879</v>
      </c>
      <c r="AT28">
        <v>0.5</v>
      </c>
      <c r="AU28">
        <f t="shared" si="28"/>
        <v>42.127611672746298</v>
      </c>
      <c r="AV28">
        <f t="shared" si="29"/>
        <v>1.7610122996968907</v>
      </c>
      <c r="AW28">
        <f t="shared" si="30"/>
        <v>15.309738519960982</v>
      </c>
      <c r="AX28">
        <f t="shared" si="31"/>
        <v>0.73998258466587019</v>
      </c>
      <c r="AY28">
        <f t="shared" si="32"/>
        <v>7.8976711177744463E-2</v>
      </c>
      <c r="AZ28">
        <f t="shared" si="33"/>
        <v>0.1088134544250782</v>
      </c>
      <c r="BA28" t="s">
        <v>336</v>
      </c>
      <c r="BB28">
        <v>722.63</v>
      </c>
      <c r="BC28">
        <f t="shared" si="34"/>
        <v>2056.5299999999997</v>
      </c>
      <c r="BD28">
        <f t="shared" si="35"/>
        <v>0.98222148959655353</v>
      </c>
      <c r="BE28">
        <f t="shared" si="36"/>
        <v>0.12819741070141685</v>
      </c>
      <c r="BF28">
        <f t="shared" si="37"/>
        <v>0.93871074220631601</v>
      </c>
      <c r="BG28">
        <f t="shared" si="38"/>
        <v>0.1232182301285754</v>
      </c>
      <c r="BH28">
        <f t="shared" si="39"/>
        <v>0.93491854185820678</v>
      </c>
      <c r="BI28">
        <f t="shared" si="40"/>
        <v>6.5081458141793225E-2</v>
      </c>
      <c r="BJ28">
        <f t="shared" si="41"/>
        <v>49.991199999999999</v>
      </c>
      <c r="BK28">
        <f t="shared" si="42"/>
        <v>42.127611672746298</v>
      </c>
      <c r="BL28">
        <f t="shared" si="43"/>
        <v>0.84270054875150624</v>
      </c>
      <c r="BM28">
        <f t="shared" si="44"/>
        <v>0.1954010975030126</v>
      </c>
      <c r="BN28">
        <v>6</v>
      </c>
      <c r="BO28">
        <v>0.5</v>
      </c>
      <c r="BP28" t="s">
        <v>285</v>
      </c>
      <c r="BQ28">
        <v>1599848996.5999999</v>
      </c>
      <c r="BR28">
        <v>396.41500000000002</v>
      </c>
      <c r="BS28">
        <v>400.04</v>
      </c>
      <c r="BT28">
        <v>16.1128</v>
      </c>
      <c r="BU28">
        <v>12.3607</v>
      </c>
      <c r="BV28">
        <v>395.27100000000002</v>
      </c>
      <c r="BW28">
        <v>16.207799999999999</v>
      </c>
      <c r="BX28">
        <v>499.99099999999999</v>
      </c>
      <c r="BY28">
        <v>101.468</v>
      </c>
      <c r="BZ28">
        <v>9.9911200000000006E-2</v>
      </c>
      <c r="CA28">
        <v>23.985499999999998</v>
      </c>
      <c r="CB28">
        <v>23.242100000000001</v>
      </c>
      <c r="CC28">
        <v>999.9</v>
      </c>
      <c r="CD28">
        <v>0</v>
      </c>
      <c r="CE28">
        <v>0</v>
      </c>
      <c r="CF28">
        <v>10005.6</v>
      </c>
      <c r="CG28">
        <v>0</v>
      </c>
      <c r="CH28">
        <v>1.5289399999999999E-3</v>
      </c>
      <c r="CI28">
        <v>49.991199999999999</v>
      </c>
      <c r="CJ28">
        <v>0.89994499999999999</v>
      </c>
      <c r="CK28">
        <v>0.10005500000000001</v>
      </c>
      <c r="CL28">
        <v>0</v>
      </c>
      <c r="CM28">
        <v>759.45299999999997</v>
      </c>
      <c r="CN28">
        <v>4.9998399999999998</v>
      </c>
      <c r="CO28">
        <v>351.50599999999997</v>
      </c>
      <c r="CP28">
        <v>413.76900000000001</v>
      </c>
      <c r="CQ28">
        <v>36.625</v>
      </c>
      <c r="CR28">
        <v>40.875</v>
      </c>
      <c r="CS28">
        <v>38.875</v>
      </c>
      <c r="CT28">
        <v>40.375</v>
      </c>
      <c r="CU28">
        <v>38.686999999999998</v>
      </c>
      <c r="CV28">
        <v>40.49</v>
      </c>
      <c r="CW28">
        <v>4.5</v>
      </c>
      <c r="CX28">
        <v>0</v>
      </c>
      <c r="CY28">
        <v>120.10000014305101</v>
      </c>
      <c r="CZ28">
        <v>0</v>
      </c>
      <c r="DA28">
        <v>759.19204000000002</v>
      </c>
      <c r="DB28">
        <v>2.6635384458122302</v>
      </c>
      <c r="DC28">
        <v>-0.272076934214531</v>
      </c>
      <c r="DD28">
        <v>351.52892000000003</v>
      </c>
      <c r="DE28">
        <v>15</v>
      </c>
      <c r="DF28">
        <v>1599848939.5999999</v>
      </c>
      <c r="DG28" t="s">
        <v>337</v>
      </c>
      <c r="DH28">
        <v>1599848927.5999999</v>
      </c>
      <c r="DI28">
        <v>1599848939.5999999</v>
      </c>
      <c r="DJ28">
        <v>53</v>
      </c>
      <c r="DK28">
        <v>6.2E-2</v>
      </c>
      <c r="DL28">
        <v>1E-3</v>
      </c>
      <c r="DM28">
        <v>1.145</v>
      </c>
      <c r="DN28">
        <v>-9.5000000000000001E-2</v>
      </c>
      <c r="DO28">
        <v>400</v>
      </c>
      <c r="DP28">
        <v>12</v>
      </c>
      <c r="DQ28">
        <v>0.76</v>
      </c>
      <c r="DR28">
        <v>0.03</v>
      </c>
      <c r="DS28">
        <v>-3.5714148780487802</v>
      </c>
      <c r="DT28">
        <v>-0.15840648083624401</v>
      </c>
      <c r="DU28">
        <v>3.6249557650586302E-2</v>
      </c>
      <c r="DV28">
        <v>1</v>
      </c>
      <c r="DW28">
        <v>759.035303030303</v>
      </c>
      <c r="DX28">
        <v>2.8088582732396099</v>
      </c>
      <c r="DY28">
        <v>0.33485098312520301</v>
      </c>
      <c r="DZ28">
        <v>0</v>
      </c>
      <c r="EA28">
        <v>3.7738653658536601</v>
      </c>
      <c r="EB28">
        <v>-0.120538118466894</v>
      </c>
      <c r="EC28">
        <v>1.19484157736621E-2</v>
      </c>
      <c r="ED28">
        <v>0</v>
      </c>
      <c r="EE28">
        <v>1</v>
      </c>
      <c r="EF28">
        <v>3</v>
      </c>
      <c r="EG28" t="s">
        <v>291</v>
      </c>
      <c r="EH28">
        <v>100</v>
      </c>
      <c r="EI28">
        <v>100</v>
      </c>
      <c r="EJ28">
        <v>1.1439999999999999</v>
      </c>
      <c r="EK28">
        <v>-9.5000000000000001E-2</v>
      </c>
      <c r="EL28">
        <v>1.14480000000003</v>
      </c>
      <c r="EM28">
        <v>0</v>
      </c>
      <c r="EN28">
        <v>0</v>
      </c>
      <c r="EO28">
        <v>0</v>
      </c>
      <c r="EP28">
        <v>-9.5050000000000495E-2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1.1000000000000001</v>
      </c>
      <c r="EY28">
        <v>0.9</v>
      </c>
      <c r="EZ28">
        <v>2</v>
      </c>
      <c r="FA28">
        <v>453.39800000000002</v>
      </c>
      <c r="FB28">
        <v>488.39600000000002</v>
      </c>
      <c r="FC28">
        <v>22.6402</v>
      </c>
      <c r="FD28">
        <v>26.849699999999999</v>
      </c>
      <c r="FE28">
        <v>30.0001</v>
      </c>
      <c r="FF28">
        <v>26.8414</v>
      </c>
      <c r="FG28">
        <v>26.811499999999999</v>
      </c>
      <c r="FH28">
        <v>21.2073</v>
      </c>
      <c r="FI28">
        <v>-30</v>
      </c>
      <c r="FJ28">
        <v>-30</v>
      </c>
      <c r="FK28">
        <v>22.64</v>
      </c>
      <c r="FL28">
        <v>400</v>
      </c>
      <c r="FM28">
        <v>10.1441</v>
      </c>
      <c r="FN28">
        <v>102.23</v>
      </c>
      <c r="FO28">
        <v>102.119</v>
      </c>
    </row>
    <row r="29" spans="1:171" x14ac:dyDescent="0.35">
      <c r="A29">
        <v>12</v>
      </c>
      <c r="B29">
        <v>1599849117.0999999</v>
      </c>
      <c r="C29">
        <v>1464.0999999046301</v>
      </c>
      <c r="D29" t="s">
        <v>338</v>
      </c>
      <c r="E29" t="s">
        <v>339</v>
      </c>
      <c r="F29">
        <v>1599849117.0999999</v>
      </c>
      <c r="G29">
        <f t="shared" si="0"/>
        <v>2.9593583460287109E-3</v>
      </c>
      <c r="H29">
        <f t="shared" si="1"/>
        <v>-1.1728749694446945</v>
      </c>
      <c r="I29">
        <f t="shared" si="2"/>
        <v>399.988</v>
      </c>
      <c r="J29">
        <f t="shared" si="3"/>
        <v>399.91565685597664</v>
      </c>
      <c r="K29">
        <f t="shared" si="4"/>
        <v>40.617809449328448</v>
      </c>
      <c r="L29">
        <f t="shared" si="5"/>
        <v>40.625157048724795</v>
      </c>
      <c r="M29">
        <f t="shared" si="6"/>
        <v>0.24661679175517215</v>
      </c>
      <c r="N29">
        <f t="shared" si="7"/>
        <v>2.9527142179336927</v>
      </c>
      <c r="O29">
        <f t="shared" si="8"/>
        <v>0.23571833846473358</v>
      </c>
      <c r="P29">
        <f t="shared" si="9"/>
        <v>0.14826300636954787</v>
      </c>
      <c r="Q29">
        <f t="shared" si="10"/>
        <v>1.9948084861285743E-3</v>
      </c>
      <c r="R29">
        <f t="shared" si="11"/>
        <v>23.177133541203062</v>
      </c>
      <c r="S29">
        <f t="shared" si="12"/>
        <v>23.216100000000001</v>
      </c>
      <c r="T29">
        <f t="shared" si="13"/>
        <v>2.8568143953770644</v>
      </c>
      <c r="U29">
        <f t="shared" si="14"/>
        <v>53.933019875111185</v>
      </c>
      <c r="V29">
        <f t="shared" si="15"/>
        <v>1.6097287333143599</v>
      </c>
      <c r="W29">
        <f t="shared" si="16"/>
        <v>2.984681252861221</v>
      </c>
      <c r="X29">
        <f t="shared" si="17"/>
        <v>1.2470856620627044</v>
      </c>
      <c r="Y29">
        <f t="shared" si="18"/>
        <v>-130.50770305986615</v>
      </c>
      <c r="Z29">
        <f t="shared" si="19"/>
        <v>115.66507723126713</v>
      </c>
      <c r="AA29">
        <f t="shared" si="20"/>
        <v>8.1679983828284328</v>
      </c>
      <c r="AB29">
        <f t="shared" si="21"/>
        <v>-6.6726326372844511</v>
      </c>
      <c r="AC29">
        <v>37</v>
      </c>
      <c r="AD29">
        <v>7</v>
      </c>
      <c r="AE29">
        <f t="shared" si="22"/>
        <v>1</v>
      </c>
      <c r="AF29">
        <f t="shared" si="23"/>
        <v>0</v>
      </c>
      <c r="AG29">
        <f t="shared" si="24"/>
        <v>54133.251784580119</v>
      </c>
      <c r="AH29" t="s">
        <v>340</v>
      </c>
      <c r="AI29">
        <v>10183.9</v>
      </c>
      <c r="AJ29">
        <v>667.09479999999996</v>
      </c>
      <c r="AK29">
        <v>2976.23</v>
      </c>
      <c r="AL29">
        <f t="shared" si="25"/>
        <v>2309.1352000000002</v>
      </c>
      <c r="AM29">
        <f t="shared" si="26"/>
        <v>0.7758591237908361</v>
      </c>
      <c r="AN29">
        <v>-1.1728749694446901</v>
      </c>
      <c r="AO29" t="s">
        <v>341</v>
      </c>
      <c r="AP29" t="s">
        <v>341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-1.1728749694446945</v>
      </c>
      <c r="AW29" t="e">
        <f t="shared" si="30"/>
        <v>#DIV/0!</v>
      </c>
      <c r="AX29" t="e">
        <f t="shared" si="31"/>
        <v>#DIV/0!</v>
      </c>
      <c r="AY29">
        <f t="shared" si="32"/>
        <v>-2.1148458710656825E-13</v>
      </c>
      <c r="AZ29" t="e">
        <f t="shared" si="33"/>
        <v>#DIV/0!</v>
      </c>
      <c r="BA29" t="s">
        <v>341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1.2888937815334502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1599849117.0999999</v>
      </c>
      <c r="BR29">
        <v>399.988</v>
      </c>
      <c r="BS29">
        <v>400.00099999999998</v>
      </c>
      <c r="BT29">
        <v>15.8491</v>
      </c>
      <c r="BU29">
        <v>12.353999999999999</v>
      </c>
      <c r="BV29">
        <v>398.84100000000001</v>
      </c>
      <c r="BW29">
        <v>15.9458</v>
      </c>
      <c r="BX29">
        <v>499.97800000000001</v>
      </c>
      <c r="BY29">
        <v>101.46599999999999</v>
      </c>
      <c r="BZ29">
        <v>9.9939600000000003E-2</v>
      </c>
      <c r="CA29">
        <v>23.942699999999999</v>
      </c>
      <c r="CB29">
        <v>23.216100000000001</v>
      </c>
      <c r="CC29">
        <v>999.9</v>
      </c>
      <c r="CD29">
        <v>0</v>
      </c>
      <c r="CE29">
        <v>0</v>
      </c>
      <c r="CF29">
        <v>9986.25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665.41</v>
      </c>
      <c r="CN29">
        <v>4.9998399999999998E-2</v>
      </c>
      <c r="CO29">
        <v>-2.44</v>
      </c>
      <c r="CP29">
        <v>-2.21</v>
      </c>
      <c r="CQ29">
        <v>36.25</v>
      </c>
      <c r="CR29">
        <v>40.625</v>
      </c>
      <c r="CS29">
        <v>38.561999999999998</v>
      </c>
      <c r="CT29">
        <v>40</v>
      </c>
      <c r="CU29">
        <v>38.125</v>
      </c>
      <c r="CV29">
        <v>0</v>
      </c>
      <c r="CW29">
        <v>0</v>
      </c>
      <c r="CX29">
        <v>0</v>
      </c>
      <c r="CY29">
        <v>119.90000009536701</v>
      </c>
      <c r="CZ29">
        <v>0</v>
      </c>
      <c r="DA29">
        <v>667.09479999999996</v>
      </c>
      <c r="DB29">
        <v>-6.2938463553393298</v>
      </c>
      <c r="DC29">
        <v>-12.5892306498992</v>
      </c>
      <c r="DD29">
        <v>-1.4332</v>
      </c>
      <c r="DE29">
        <v>15</v>
      </c>
      <c r="DF29">
        <v>1599849053.0999999</v>
      </c>
      <c r="DG29" t="s">
        <v>342</v>
      </c>
      <c r="DH29">
        <v>1599849044.0999999</v>
      </c>
      <c r="DI29">
        <v>1599849053.0999999</v>
      </c>
      <c r="DJ29">
        <v>54</v>
      </c>
      <c r="DK29">
        <v>2E-3</v>
      </c>
      <c r="DL29">
        <v>-2E-3</v>
      </c>
      <c r="DM29">
        <v>1.147</v>
      </c>
      <c r="DN29">
        <v>-9.7000000000000003E-2</v>
      </c>
      <c r="DO29">
        <v>400</v>
      </c>
      <c r="DP29">
        <v>12</v>
      </c>
      <c r="DQ29">
        <v>0.32</v>
      </c>
      <c r="DR29">
        <v>0.03</v>
      </c>
      <c r="DS29">
        <v>-5.85990082926829E-2</v>
      </c>
      <c r="DT29">
        <v>0.39632959777003501</v>
      </c>
      <c r="DU29">
        <v>4.9549849662672299E-2</v>
      </c>
      <c r="DV29">
        <v>1</v>
      </c>
      <c r="DW29">
        <v>667.28441176470596</v>
      </c>
      <c r="DX29">
        <v>-3.8322924752712102</v>
      </c>
      <c r="DY29">
        <v>2.4703752884418102</v>
      </c>
      <c r="DZ29">
        <v>0</v>
      </c>
      <c r="EA29">
        <v>3.5158304878048798</v>
      </c>
      <c r="EB29">
        <v>-0.13498599303136599</v>
      </c>
      <c r="EC29">
        <v>1.33477724370151E-2</v>
      </c>
      <c r="ED29">
        <v>0</v>
      </c>
      <c r="EE29">
        <v>1</v>
      </c>
      <c r="EF29">
        <v>3</v>
      </c>
      <c r="EG29" t="s">
        <v>291</v>
      </c>
      <c r="EH29">
        <v>100</v>
      </c>
      <c r="EI29">
        <v>100</v>
      </c>
      <c r="EJ29">
        <v>1.147</v>
      </c>
      <c r="EK29">
        <v>-9.6699999999999994E-2</v>
      </c>
      <c r="EL29">
        <v>1.14680000000004</v>
      </c>
      <c r="EM29">
        <v>0</v>
      </c>
      <c r="EN29">
        <v>0</v>
      </c>
      <c r="EO29">
        <v>0</v>
      </c>
      <c r="EP29">
        <v>-9.66299999999993E-2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1.2</v>
      </c>
      <c r="EY29">
        <v>1.1000000000000001</v>
      </c>
      <c r="EZ29">
        <v>2</v>
      </c>
      <c r="FA29">
        <v>453.45800000000003</v>
      </c>
      <c r="FB29">
        <v>488.18900000000002</v>
      </c>
      <c r="FC29">
        <v>22.64</v>
      </c>
      <c r="FD29">
        <v>26.874700000000001</v>
      </c>
      <c r="FE29">
        <v>30.0002</v>
      </c>
      <c r="FF29">
        <v>26.866900000000001</v>
      </c>
      <c r="FG29">
        <v>26.8371</v>
      </c>
      <c r="FH29">
        <v>21.2074</v>
      </c>
      <c r="FI29">
        <v>-30</v>
      </c>
      <c r="FJ29">
        <v>-30</v>
      </c>
      <c r="FK29">
        <v>22.64</v>
      </c>
      <c r="FL29">
        <v>400</v>
      </c>
      <c r="FM29">
        <v>10.1441</v>
      </c>
      <c r="FN29">
        <v>102.221</v>
      </c>
      <c r="FO29">
        <v>102.11499999999999</v>
      </c>
    </row>
    <row r="30" spans="1:171" x14ac:dyDescent="0.35">
      <c r="A30">
        <v>13</v>
      </c>
      <c r="B30">
        <v>1599850388.5</v>
      </c>
      <c r="C30">
        <v>2735.5</v>
      </c>
      <c r="D30" t="s">
        <v>343</v>
      </c>
      <c r="E30" t="s">
        <v>344</v>
      </c>
      <c r="F30">
        <v>1599850388.5</v>
      </c>
      <c r="G30">
        <f t="shared" si="0"/>
        <v>1.9116935394994409E-3</v>
      </c>
      <c r="H30">
        <f t="shared" si="1"/>
        <v>-1.0143688185122877</v>
      </c>
      <c r="I30">
        <f t="shared" si="2"/>
        <v>400.28699999999998</v>
      </c>
      <c r="J30">
        <f t="shared" si="3"/>
        <v>403.16221285346495</v>
      </c>
      <c r="K30">
        <f t="shared" si="4"/>
        <v>40.945899905278132</v>
      </c>
      <c r="L30">
        <f t="shared" si="5"/>
        <v>40.653887970749096</v>
      </c>
      <c r="M30">
        <f t="shared" si="6"/>
        <v>0.14020174905172753</v>
      </c>
      <c r="N30">
        <f t="shared" si="7"/>
        <v>2.956055521372027</v>
      </c>
      <c r="O30">
        <f t="shared" si="8"/>
        <v>0.13660961840741195</v>
      </c>
      <c r="P30">
        <f t="shared" si="9"/>
        <v>8.5696084535589939E-2</v>
      </c>
      <c r="Q30">
        <f t="shared" si="10"/>
        <v>1.9948084861285743E-3</v>
      </c>
      <c r="R30">
        <f t="shared" si="11"/>
        <v>23.344249239507256</v>
      </c>
      <c r="S30">
        <f t="shared" si="12"/>
        <v>23.3019</v>
      </c>
      <c r="T30">
        <f t="shared" si="13"/>
        <v>2.8716595583284343</v>
      </c>
      <c r="U30">
        <f t="shared" si="14"/>
        <v>49.928187095763064</v>
      </c>
      <c r="V30">
        <f t="shared" si="15"/>
        <v>1.4808733246433001</v>
      </c>
      <c r="W30">
        <f t="shared" si="16"/>
        <v>2.9660066002455912</v>
      </c>
      <c r="X30">
        <f t="shared" si="17"/>
        <v>1.3907862336851342</v>
      </c>
      <c r="Y30">
        <f t="shared" si="18"/>
        <v>-84.305685091925341</v>
      </c>
      <c r="Z30">
        <f t="shared" si="19"/>
        <v>85.484386529867237</v>
      </c>
      <c r="AA30">
        <f t="shared" si="20"/>
        <v>6.0293135051895668</v>
      </c>
      <c r="AB30">
        <f t="shared" si="21"/>
        <v>7.2100097516175907</v>
      </c>
      <c r="AC30">
        <v>35</v>
      </c>
      <c r="AD30">
        <v>7</v>
      </c>
      <c r="AE30">
        <f t="shared" si="22"/>
        <v>1</v>
      </c>
      <c r="AF30">
        <f t="shared" si="23"/>
        <v>0</v>
      </c>
      <c r="AG30">
        <f t="shared" si="24"/>
        <v>54250.79861063986</v>
      </c>
      <c r="AH30" t="s">
        <v>345</v>
      </c>
      <c r="AI30">
        <v>10190.299999999999</v>
      </c>
      <c r="AJ30">
        <v>689.24239999999998</v>
      </c>
      <c r="AK30">
        <v>3449.53</v>
      </c>
      <c r="AL30">
        <f t="shared" si="25"/>
        <v>2760.2876000000001</v>
      </c>
      <c r="AM30">
        <f t="shared" si="26"/>
        <v>0.80019237403356402</v>
      </c>
      <c r="AN30">
        <v>-1.0143688185123301</v>
      </c>
      <c r="AO30" t="s">
        <v>341</v>
      </c>
      <c r="AP30" t="s">
        <v>341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-1.0143688185122877</v>
      </c>
      <c r="AW30" t="e">
        <f t="shared" si="30"/>
        <v>#DIV/0!</v>
      </c>
      <c r="AX30" t="e">
        <f t="shared" si="31"/>
        <v>#DIV/0!</v>
      </c>
      <c r="AY30">
        <f t="shared" si="32"/>
        <v>2.0196778068677269E-12</v>
      </c>
      <c r="AZ30" t="e">
        <f t="shared" si="33"/>
        <v>#DIV/0!</v>
      </c>
      <c r="BA30" t="s">
        <v>341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1.2496994878359777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1599850388.5</v>
      </c>
      <c r="BR30">
        <v>400.28699999999998</v>
      </c>
      <c r="BS30">
        <v>399.988</v>
      </c>
      <c r="BT30">
        <v>14.581</v>
      </c>
      <c r="BU30">
        <v>12.3202</v>
      </c>
      <c r="BV30">
        <v>399.12200000000001</v>
      </c>
      <c r="BW30">
        <v>14.6777</v>
      </c>
      <c r="BX30">
        <v>499.952</v>
      </c>
      <c r="BY30">
        <v>101.462</v>
      </c>
      <c r="BZ30">
        <v>9.9849300000000002E-2</v>
      </c>
      <c r="CA30">
        <v>23.8383</v>
      </c>
      <c r="CB30">
        <v>23.3019</v>
      </c>
      <c r="CC30">
        <v>999.9</v>
      </c>
      <c r="CD30">
        <v>0</v>
      </c>
      <c r="CE30">
        <v>0</v>
      </c>
      <c r="CF30">
        <v>10005.6</v>
      </c>
      <c r="CG30">
        <v>0</v>
      </c>
      <c r="CH30">
        <v>1.57672E-3</v>
      </c>
      <c r="CI30">
        <v>4.9998399999999998E-2</v>
      </c>
      <c r="CJ30">
        <v>0</v>
      </c>
      <c r="CK30">
        <v>0</v>
      </c>
      <c r="CL30">
        <v>0</v>
      </c>
      <c r="CM30">
        <v>689.2</v>
      </c>
      <c r="CN30">
        <v>4.9998399999999998E-2</v>
      </c>
      <c r="CO30">
        <v>-11.18</v>
      </c>
      <c r="CP30">
        <v>-3.49</v>
      </c>
      <c r="CQ30">
        <v>34.311999999999998</v>
      </c>
      <c r="CR30">
        <v>38.936999999999998</v>
      </c>
      <c r="CS30">
        <v>36.625</v>
      </c>
      <c r="CT30">
        <v>38.561999999999998</v>
      </c>
      <c r="CU30">
        <v>36.436999999999998</v>
      </c>
      <c r="CV30">
        <v>0</v>
      </c>
      <c r="CW30">
        <v>0</v>
      </c>
      <c r="CX30">
        <v>0</v>
      </c>
      <c r="CY30">
        <v>1270.7999999523199</v>
      </c>
      <c r="CZ30">
        <v>0</v>
      </c>
      <c r="DA30">
        <v>689.24239999999998</v>
      </c>
      <c r="DB30">
        <v>-1.2761538549467599</v>
      </c>
      <c r="DC30">
        <v>-4.2015385391820601</v>
      </c>
      <c r="DD30">
        <v>-9.3908000000000005</v>
      </c>
      <c r="DE30">
        <v>15</v>
      </c>
      <c r="DF30">
        <v>1599850408</v>
      </c>
      <c r="DG30" t="s">
        <v>346</v>
      </c>
      <c r="DH30">
        <v>1599850408</v>
      </c>
      <c r="DI30">
        <v>1599849053.0999999</v>
      </c>
      <c r="DJ30">
        <v>55</v>
      </c>
      <c r="DK30">
        <v>1.7999999999999999E-2</v>
      </c>
      <c r="DL30">
        <v>-2E-3</v>
      </c>
      <c r="DM30">
        <v>1.165</v>
      </c>
      <c r="DN30">
        <v>-9.7000000000000003E-2</v>
      </c>
      <c r="DO30">
        <v>400</v>
      </c>
      <c r="DP30">
        <v>12</v>
      </c>
      <c r="DQ30">
        <v>0.41</v>
      </c>
      <c r="DR30">
        <v>0.03</v>
      </c>
      <c r="DS30">
        <v>0.31884689999999999</v>
      </c>
      <c r="DT30">
        <v>2.2860675422139098E-2</v>
      </c>
      <c r="DU30">
        <v>3.6067863079062498E-2</v>
      </c>
      <c r="DV30">
        <v>1</v>
      </c>
      <c r="DW30">
        <v>688.94636363636403</v>
      </c>
      <c r="DX30">
        <v>3.99798867573841</v>
      </c>
      <c r="DY30">
        <v>1.9935924907773399</v>
      </c>
      <c r="DZ30">
        <v>0</v>
      </c>
      <c r="EA30">
        <v>2.2630887500000001</v>
      </c>
      <c r="EB30">
        <v>-6.0151969981233899E-3</v>
      </c>
      <c r="EC30">
        <v>1.0843550790677701E-3</v>
      </c>
      <c r="ED30">
        <v>1</v>
      </c>
      <c r="EE30">
        <v>2</v>
      </c>
      <c r="EF30">
        <v>3</v>
      </c>
      <c r="EG30" t="s">
        <v>302</v>
      </c>
      <c r="EH30">
        <v>100</v>
      </c>
      <c r="EI30">
        <v>100</v>
      </c>
      <c r="EJ30">
        <v>1.165</v>
      </c>
      <c r="EK30">
        <v>-9.6699999999999994E-2</v>
      </c>
      <c r="EL30">
        <v>1.14680000000004</v>
      </c>
      <c r="EM30">
        <v>0</v>
      </c>
      <c r="EN30">
        <v>0</v>
      </c>
      <c r="EO30">
        <v>0</v>
      </c>
      <c r="EP30">
        <v>-9.66299999999993E-2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22.4</v>
      </c>
      <c r="EY30">
        <v>22.3</v>
      </c>
      <c r="EZ30">
        <v>2</v>
      </c>
      <c r="FA30">
        <v>455.45299999999997</v>
      </c>
      <c r="FB30">
        <v>485.97699999999998</v>
      </c>
      <c r="FC30">
        <v>22.639600000000002</v>
      </c>
      <c r="FD30">
        <v>27.310400000000001</v>
      </c>
      <c r="FE30">
        <v>30.000299999999999</v>
      </c>
      <c r="FF30">
        <v>27.3035</v>
      </c>
      <c r="FG30">
        <v>27.274899999999999</v>
      </c>
      <c r="FH30">
        <v>21.215399999999999</v>
      </c>
      <c r="FI30">
        <v>-30</v>
      </c>
      <c r="FJ30">
        <v>-30</v>
      </c>
      <c r="FK30">
        <v>22.64</v>
      </c>
      <c r="FL30">
        <v>400</v>
      </c>
      <c r="FM30">
        <v>10.1441</v>
      </c>
      <c r="FN30">
        <v>102.143</v>
      </c>
      <c r="FO30">
        <v>102.06699999999999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2020-09-11T13:53:06Z</dcterms:created>
  <dcterms:modified xsi:type="dcterms:W3CDTF">2020-09-21T13:54:58Z</dcterms:modified>
</cp:coreProperties>
</file>